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510" tabRatio="788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K2" i="14" l="1"/>
  <c r="B1" i="17" s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<sst xmlns="http://schemas.openxmlformats.org/spreadsheetml/2006/main" count="116" uniqueCount="105">
  <si>
    <t>NOTES</t>
  </si>
  <si>
    <t>SUNDAY</t>
  </si>
  <si>
    <t>CALENDAR SETTINGS</t>
  </si>
  <si>
    <t>YEAR</t>
  </si>
  <si>
    <t>WEEK START</t>
  </si>
  <si>
    <t>วันขึ้นปีใหม่</t>
  </si>
  <si>
    <t xml:space="preserve">หยุดชดเชยวันปีใหม่ </t>
  </si>
  <si>
    <t>วันเด็กแห่งชาติ</t>
  </si>
  <si>
    <t>วันครูแห่งชาติ</t>
  </si>
  <si>
    <t>วันกองทัพบก</t>
  </si>
  <si>
    <t>วันตรุษจีน</t>
  </si>
  <si>
    <t>วันกองทัพไทย</t>
  </si>
  <si>
    <t>วันทหารผ่านศึก</t>
  </si>
  <si>
    <t>วันมะเร็งโลก</t>
  </si>
  <si>
    <t>วันมาฆบูชา</t>
  </si>
  <si>
    <t>วันวาเลนไทน์</t>
  </si>
  <si>
    <t>วันศิลปินแห่งชาติ</t>
  </si>
  <si>
    <t>หยุดชดเชย
วันมาฆบูชา</t>
  </si>
  <si>
    <t>วันจักรี</t>
  </si>
  <si>
    <t>วันสงกรานต์</t>
  </si>
  <si>
    <t>วันสงกรานต์
วันผู้สูงอายุ</t>
  </si>
  <si>
    <t>วันสงกรานต์
วันครอบครัว</t>
  </si>
  <si>
    <t>หยุดชดเชยวันสงกรานต์</t>
  </si>
  <si>
    <t>วันการบินแห่งชาติ</t>
  </si>
  <si>
    <t>วันนักประดิษฐ์
วันเกษตรแห่งชาติ</t>
  </si>
  <si>
    <t>วันอาสารักษาดินแดน</t>
  </si>
  <si>
    <t>วันวิทยุกระจายเสียงแห่งชาติ</t>
  </si>
  <si>
    <t>วันสหกรณ์แห่งชาติ</t>
  </si>
  <si>
    <t>วันนักข่าว</t>
  </si>
  <si>
    <t>วันสตรีสากล</t>
  </si>
  <si>
    <t>วันช้างไทย</t>
  </si>
  <si>
    <t>วันนอนหลับโลก</t>
  </si>
  <si>
    <t>วันอาสาสมัครสาธารณสุขแห่งชาติ</t>
  </si>
  <si>
    <t>วันกวีนิพนธ์สากล
วันดาวน์ซินโดรมโลก</t>
  </si>
  <si>
    <t>วันน้ำของโลก</t>
  </si>
  <si>
    <t>วันวัณโรคโลก</t>
  </si>
  <si>
    <t>วันกองทัพอากาศ</t>
  </si>
  <si>
    <t>วันพระบาทสมเด็จพระนั่งเกล้าเจ้าอยู่หัว</t>
  </si>
  <si>
    <t>วันออมสิน
April Fool's Day
วันข้าราชการพลเรือน
วันเลิกทาส</t>
  </si>
  <si>
    <t>วันอนุรักษ์มรดกไทย
วันคล้ายวันพระราชสมภพสมเด็จพระเทพฯ</t>
  </si>
  <si>
    <t>วันเช็งเม้ง</t>
  </si>
  <si>
    <t>วันอนามัยโลก</t>
  </si>
  <si>
    <t>วันคุ้มครองโลก</t>
  </si>
  <si>
    <t>วันนเรศวรมหาราช</t>
  </si>
  <si>
    <t>วันแรงงานแห่งชาติ</t>
  </si>
  <si>
    <t>วันฉัตรมงคล</t>
  </si>
  <si>
    <t>วันวิสาขบูชา</t>
  </si>
  <si>
    <t>วันพยาบาลสากล
วันพืชมงคล</t>
  </si>
  <si>
    <t>วันงดสูบบุหรี่โลก</t>
  </si>
  <si>
    <t>วันดื่มนมโลก</t>
  </si>
  <si>
    <t>วันสิ่งแวดล้อมโลก</t>
  </si>
  <si>
    <t>วันอานันทมหิดล</t>
  </si>
  <si>
    <t>วันเปลี่ยนแปลงการปกครอง</t>
  </si>
  <si>
    <t>วันสุนทรภู่
วันต่อต้านยาเสพติดโลก</t>
  </si>
  <si>
    <t>วันหยุดครึ่งปีธนาคาร</t>
  </si>
  <si>
    <t>วันอาสาฬหบูชา</t>
  </si>
  <si>
    <t>วันเข้าพรรษา</t>
  </si>
  <si>
    <t>หยุดชดเชยวันอาสาฬหบูชา</t>
  </si>
  <si>
    <t>หยุดชดเชยวันเข้าพรรษา</t>
  </si>
  <si>
    <t>วันเฉลิมพระชนมพรรษา สมเด็จพระเจ้าอยู่หัวมหาวชิราลงกรณ บดินทรเทพยวรางกูร</t>
  </si>
  <si>
    <t>วันภาษาไทย</t>
  </si>
  <si>
    <t>วันสื่อสารแห่งชาติ</t>
  </si>
  <si>
    <t>วันแม่แห่งชาติ</t>
  </si>
  <si>
    <t>วันรพี</t>
  </si>
  <si>
    <t>หยุดชดเชยวันแม่</t>
  </si>
  <si>
    <t>วันสันติภาพไทย</t>
  </si>
  <si>
    <t>วันวิทยาศาสตร์แห่งชาติ</t>
  </si>
  <si>
    <t>วันสุนัขแห่งชาติ</t>
  </si>
  <si>
    <t>วันสืบ นาคะเสถียร</t>
  </si>
  <si>
    <t>วันสารทจีน</t>
  </si>
  <si>
    <t>วันศิลป์ พีระศรี</t>
  </si>
  <si>
    <t>วันโอโซนสากล</t>
  </si>
  <si>
    <t>วันพิพิธภัณฑ์ไทย</t>
  </si>
  <si>
    <t>วันเยาวชนแห่งชาติ
วันอนุรักษ์รักษาคูคลอง</t>
  </si>
  <si>
    <t>วันมหิดล</t>
  </si>
  <si>
    <t>วันทะเลโลก</t>
  </si>
  <si>
    <t>วันผู้สูงอายุสากล</t>
  </si>
  <si>
    <t>วันสัตว์โลก</t>
  </si>
  <si>
    <t>วันออกพรรษา</t>
  </si>
  <si>
    <t>วันประชาธิปไตย</t>
  </si>
  <si>
    <t>วันอาหารโลก</t>
  </si>
  <si>
    <t>วันเทคโนโลยีของไทย</t>
  </si>
  <si>
    <t>วันสังคมสงเคราะห์
วันพยาบาลแห่งชาติ</t>
  </si>
  <si>
    <t>วันปิยมหาราช</t>
  </si>
  <si>
    <t>วันฮาโลวีน
วันออมแห่งชาติ</t>
  </si>
  <si>
    <t>วันตำรวจ
วันคล้ายวันสวรรคตพระบาท
สมเด็จพระปรมินทรมหาภูมิพล
อดุลยเดชฯ</t>
  </si>
  <si>
    <t>วันลอยกระทง</t>
  </si>
  <si>
    <t>วันคนพิการแห่งชาติ</t>
  </si>
  <si>
    <t>วันพระบิดาแห่งฝนหลวง</t>
  </si>
  <si>
    <t>วันกองทัพเรือ</t>
  </si>
  <si>
    <t>วันประถมศึกษาแห่งชาติ</t>
  </si>
  <si>
    <t>วันสาธารณสุขแห่งชาติ
วันสร้างสุขภาพแห่งชาติ</t>
  </si>
  <si>
    <t>วันเอดส์โลก
วันต้านเอดส์โลก
วันดำรงราชานุภาพ</t>
  </si>
  <si>
    <t>วันคนพิการสากล</t>
  </si>
  <si>
    <t>วันสิ่งแวดล้อมไทย</t>
  </si>
  <si>
    <t>วันพ่อแห่งชาติ</t>
  </si>
  <si>
    <t>วันรัฐธรรมนูญ</t>
  </si>
  <si>
    <t>หยุดชดเชยวันรัฐธรรมนูญ</t>
  </si>
  <si>
    <t>วันกีฬาแห่งชาติ</t>
  </si>
  <si>
    <t>เทศกาลวันไหว้ขนมบัวลอย</t>
  </si>
  <si>
    <t>วันคริสมาสต์อีฟ</t>
  </si>
  <si>
    <t>วันคริสต์มาส</t>
  </si>
  <si>
    <t>วันคุ้มครองสัตว์ป่าแห่งชาติ</t>
  </si>
  <si>
    <t>วันสมเด็จพระเจ้าตากสินมหาราช</t>
  </si>
  <si>
    <t>วันสิ้นปี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</si>
</sst>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9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1"/>
      <color theme="1" tint="0.24994659260841701"/>
      <name val="JasmineUPC"/>
      <family val="1"/>
    </font>
    <font>
      <sz val="14"/>
      <color theme="1" tint="0.24994659260841701"/>
      <name val="JasmineUPC"/>
      <family val="1"/>
    </font>
    <font>
      <sz val="16"/>
      <color theme="4" tint="-0.24994659260841701"/>
      <name val="JasmineUPC"/>
      <family val="1"/>
    </font>
    <font>
      <b/>
      <sz val="16"/>
      <color theme="1" tint="0.24994659260841701"/>
      <name val="JasmineUPC"/>
      <family val="1"/>
    </font>
    <font>
      <b/>
      <sz val="14"/>
      <color theme="1" tint="0.24994659260841701"/>
      <name val="JasmineUPC"/>
      <family val="1"/>
    </font>
    <font>
      <sz val="10"/>
      <color theme="1" tint="0.24994659260841701"/>
      <name val="JasmineUPC"/>
      <family val="1"/>
    </font>
    <font>
      <sz val="11"/>
      <color theme="1" tint="0.24994659260841701"/>
      <name val="Sylfaen"/>
      <family val="2"/>
      <scheme val="minor"/>
    </font>
    <font>
      <sz val="35"/>
      <color theme="4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6"/>
      <color theme="4" tint="-0.24994659260841701"/>
      <name val="JasmineUPC"/>
      <family val="1"/>
    </font>
    <font>
      <sz val="10"/>
      <name val="Century Gothic"/>
      <family val="2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b/>
      <sz val="16"/>
      <color theme="1" tint="0.24994659260841701"/>
      <name val="JasmineUPC"/>
      <family val="1"/>
    </font>
    <font>
      <sz val="14"/>
      <color theme="1" tint="0.24994659260841701"/>
      <name val="JasmineUPC"/>
      <family val="1"/>
    </font>
    <font>
      <b/>
      <sz val="11"/>
      <color theme="1" tint="0.34998626667073579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8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14" fillId="7" borderId="0" applyFill="0" applyBorder="0" applyProtection="0">
      <alignment vertical="top"/>
    </xf>
  </cellStyleXfs>
  <cellXfs count="60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164" fontId="7" fillId="0" borderId="0" xfId="12">
      <alignment horizontal="left" indent="1"/>
    </xf>
    <xf numFmtId="0" fontId="0" fillId="0" borderId="0" xfId="0">
      <alignment vertical="top"/>
    </xf>
    <xf numFmtId="164" fontId="7" fillId="6" borderId="0" xfId="13" applyNumberFormat="1" applyFont="1" applyAlignment="1">
      <alignment horizontal="left" indent="1"/>
    </xf>
    <xf numFmtId="0" fontId="5" fillId="2" borderId="0" xfId="5" applyFill="1" applyBorder="1" applyAlignment="1">
      <alignment horizontal="left" vertical="center"/>
    </xf>
    <xf numFmtId="0" fontId="0" fillId="0" borderId="0" xfId="0">
      <alignment vertical="top"/>
    </xf>
    <xf numFmtId="0" fontId="0" fillId="6" borderId="0" xfId="13" applyFont="1" applyAlignment="1">
      <alignment vertical="top"/>
    </xf>
    <xf numFmtId="164" fontId="7" fillId="7" borderId="0" xfId="12" applyFill="1">
      <alignment horizontal="left" indent="1"/>
    </xf>
    <xf numFmtId="0" fontId="14" fillId="7" borderId="0" xfId="0" applyFont="1" applyFill="1">
      <alignment vertical="top"/>
    </xf>
    <xf numFmtId="0" fontId="15" fillId="0" borderId="3" xfId="2" applyFont="1" applyFill="1">
      <alignment horizontal="left" vertical="center" indent="1"/>
    </xf>
    <xf numFmtId="0" fontId="16" fillId="7" borderId="0" xfId="0" applyFont="1" applyFill="1">
      <alignment vertical="top"/>
    </xf>
    <xf numFmtId="164" fontId="7" fillId="7" borderId="0" xfId="13" applyNumberFormat="1" applyFont="1" applyFill="1" applyAlignment="1">
      <alignment horizontal="left" indent="1"/>
    </xf>
    <xf numFmtId="0" fontId="17" fillId="7" borderId="0" xfId="0" applyFont="1" applyFill="1" applyAlignment="1">
      <alignment vertical="top" wrapText="1"/>
    </xf>
    <xf numFmtId="0" fontId="14" fillId="0" borderId="0" xfId="0" applyFont="1">
      <alignment vertical="top"/>
    </xf>
    <xf numFmtId="0" fontId="14" fillId="6" borderId="0" xfId="13" applyFont="1" applyAlignment="1">
      <alignment vertical="top"/>
    </xf>
    <xf numFmtId="0" fontId="14" fillId="7" borderId="0" xfId="13" applyFont="1" applyFill="1" applyAlignment="1">
      <alignment vertical="top"/>
    </xf>
    <xf numFmtId="0" fontId="14" fillId="7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6" borderId="0" xfId="13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4" fillId="7" borderId="0" xfId="17" applyFill="1">
      <alignment vertical="top"/>
    </xf>
    <xf numFmtId="0" fontId="14" fillId="7" borderId="0" xfId="13" applyFont="1" applyFill="1" applyAlignment="1">
      <alignment vertical="top" wrapText="1"/>
    </xf>
    <xf numFmtId="0" fontId="14" fillId="0" borderId="0" xfId="17" applyFill="1">
      <alignment vertical="top"/>
    </xf>
    <xf numFmtId="0" fontId="14" fillId="6" borderId="0" xfId="17" applyFill="1">
      <alignment vertical="top"/>
    </xf>
    <xf numFmtId="0" fontId="14" fillId="0" borderId="0" xfId="17" applyFill="1" applyAlignment="1">
      <alignment vertical="top" wrapText="1"/>
    </xf>
    <xf numFmtId="0" fontId="14" fillId="7" borderId="0" xfId="17" applyFill="1" applyAlignment="1">
      <alignment vertical="top" wrapText="1"/>
    </xf>
    <xf numFmtId="0" fontId="13" fillId="7" borderId="0" xfId="17" applyFont="1" applyFill="1" applyAlignment="1">
      <alignment vertical="top" wrapText="1"/>
    </xf>
    <xf numFmtId="0" fontId="14" fillId="6" borderId="0" xfId="17" applyFill="1" applyAlignment="1">
      <alignment vertical="top" wrapText="1"/>
    </xf>
    <xf numFmtId="0" fontId="19" fillId="0" borderId="0" xfId="0" applyFont="1">
      <alignment vertical="top"/>
    </xf>
    <xf numFmtId="0" fontId="20" fillId="2" borderId="0" xfId="5" applyFont="1" applyFill="1" applyBorder="1">
      <alignment vertical="center"/>
    </xf>
    <xf numFmtId="0" fontId="20" fillId="2" borderId="0" xfId="5" applyFont="1" applyFill="1" applyBorder="1" applyAlignment="1">
      <alignment horizontal="left" vertical="center"/>
    </xf>
    <xf numFmtId="0" fontId="20" fillId="2" borderId="0" xfId="5" applyNumberFormat="1" applyFont="1" applyFill="1" applyBorder="1" applyAlignment="1">
      <alignment horizontal="left" vertical="center"/>
    </xf>
    <xf numFmtId="0" fontId="21" fillId="2" borderId="0" xfId="2" applyFont="1" applyFill="1" applyBorder="1" applyAlignment="1">
      <alignment vertical="center"/>
    </xf>
    <xf numFmtId="0" fontId="20" fillId="2" borderId="0" xfId="5" applyFont="1" applyFill="1" applyAlignment="1">
      <alignment horizontal="left" vertical="center"/>
    </xf>
    <xf numFmtId="0" fontId="19" fillId="2" borderId="0" xfId="0" applyFont="1" applyFill="1">
      <alignment vertical="top"/>
    </xf>
    <xf numFmtId="0" fontId="21" fillId="2" borderId="0" xfId="15" applyFont="1" applyFill="1"/>
    <xf numFmtId="0" fontId="22" fillId="0" borderId="3" xfId="2" applyFont="1" applyFill="1">
      <alignment horizontal="left" vertical="center" indent="1"/>
    </xf>
    <xf numFmtId="0" fontId="23" fillId="0" borderId="0" xfId="0" applyFont="1">
      <alignment vertical="top"/>
    </xf>
    <xf numFmtId="0" fontId="19" fillId="0" borderId="0" xfId="16" applyFont="1"/>
    <xf numFmtId="0" fontId="24" fillId="0" borderId="0" xfId="14" applyFont="1">
      <alignment horizontal="left" indent="1"/>
    </xf>
    <xf numFmtId="164" fontId="25" fillId="7" borderId="0" xfId="12" applyFont="1" applyFill="1">
      <alignment horizontal="left" indent="1"/>
    </xf>
    <xf numFmtId="164" fontId="25" fillId="0" borderId="0" xfId="12" applyFont="1">
      <alignment horizontal="left" indent="1"/>
    </xf>
    <xf numFmtId="0" fontId="19" fillId="0" borderId="0" xfId="0" applyFont="1" applyAlignment="1">
      <alignment horizontal="left" indent="1"/>
    </xf>
    <xf numFmtId="0" fontId="26" fillId="7" borderId="0" xfId="0" applyFont="1" applyFill="1">
      <alignment vertical="top"/>
    </xf>
    <xf numFmtId="164" fontId="19" fillId="0" borderId="0" xfId="0" applyNumberFormat="1" applyFont="1">
      <alignment vertical="top"/>
    </xf>
    <xf numFmtId="164" fontId="25" fillId="6" borderId="0" xfId="13" applyNumberFormat="1" applyFont="1" applyAlignment="1">
      <alignment horizontal="left" wrapText="1" indent="1"/>
    </xf>
    <xf numFmtId="0" fontId="19" fillId="6" borderId="0" xfId="13" applyFont="1" applyAlignment="1">
      <alignment vertical="top"/>
    </xf>
    <xf numFmtId="0" fontId="27" fillId="6" borderId="0" xfId="13" applyFont="1" applyAlignment="1">
      <alignment vertical="top"/>
    </xf>
    <xf numFmtId="0" fontId="19" fillId="2" borderId="0" xfId="0" applyFont="1" applyFill="1" applyAlignment="1">
      <alignment horizontal="right"/>
    </xf>
    <xf numFmtId="0" fontId="27" fillId="0" borderId="0" xfId="0" applyFont="1">
      <alignment vertical="top"/>
    </xf>
    <xf numFmtId="0" fontId="28" fillId="6" borderId="0" xfId="11" applyFont="1">
      <alignment horizontal="left" vertical="top" wrapText="1" indent="1"/>
    </xf>
    <xf numFmtId="0" fontId="19" fillId="6" borderId="0" xfId="13" applyFont="1" applyAlignment="1">
      <alignment vertical="top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14" fillId="6" borderId="0" xfId="17" applyFill="1">
      <alignment vertical="top"/>
    </xf>
  </cellXfs>
  <cellStyles count="18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Style 1" xfId="17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1076325</xdr:colOff>
      <xdr:row>2</xdr:row>
      <xdr:rowOff>19051</xdr:rowOff>
    </xdr:from>
    <xdr:to>
      <xdr:col>6</xdr:col>
      <xdr:colOff>3175</xdr:colOff>
      <xdr:row>3</xdr:row>
      <xdr:rowOff>95251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1057276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1104900</xdr:colOff>
      <xdr:row>4</xdr:row>
      <xdr:rowOff>0</xdr:rowOff>
    </xdr:from>
    <xdr:to>
      <xdr:col>6</xdr:col>
      <xdr:colOff>31750</xdr:colOff>
      <xdr:row>5</xdr:row>
      <xdr:rowOff>76200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0193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1095375</xdr:colOff>
      <xdr:row>6</xdr:row>
      <xdr:rowOff>38100</xdr:rowOff>
    </xdr:from>
    <xdr:to>
      <xdr:col>7</xdr:col>
      <xdr:colOff>22225</xdr:colOff>
      <xdr:row>7</xdr:row>
      <xdr:rowOff>114300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30384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8</xdr:row>
      <xdr:rowOff>0</xdr:rowOff>
    </xdr:from>
    <xdr:to>
      <xdr:col>7</xdr:col>
      <xdr:colOff>31750</xdr:colOff>
      <xdr:row>9</xdr:row>
      <xdr:rowOff>76200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3981450"/>
          <a:ext cx="269875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1085850</xdr:colOff>
      <xdr:row>2</xdr:row>
      <xdr:rowOff>28575</xdr:rowOff>
    </xdr:from>
    <xdr:to>
      <xdr:col>8</xdr:col>
      <xdr:colOff>12700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10572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4</xdr:row>
      <xdr:rowOff>76200</xdr:rowOff>
    </xdr:from>
    <xdr:to>
      <xdr:col>7</xdr:col>
      <xdr:colOff>1336675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20859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1019175</xdr:colOff>
      <xdr:row>8</xdr:row>
      <xdr:rowOff>28575</xdr:rowOff>
    </xdr:from>
    <xdr:to>
      <xdr:col>1</xdr:col>
      <xdr:colOff>1289050</xdr:colOff>
      <xdr:row>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0005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8</xdr:row>
      <xdr:rowOff>28575</xdr:rowOff>
    </xdr:from>
    <xdr:to>
      <xdr:col>8</xdr:col>
      <xdr:colOff>3175</xdr:colOff>
      <xdr:row>9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4000500"/>
          <a:ext cx="269875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4</xdr:row>
      <xdr:rowOff>9525</xdr:rowOff>
    </xdr:from>
    <xdr:to>
      <xdr:col>1</xdr:col>
      <xdr:colOff>1355725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0193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1057275</xdr:colOff>
      <xdr:row>6</xdr:row>
      <xdr:rowOff>19050</xdr:rowOff>
    </xdr:from>
    <xdr:to>
      <xdr:col>1</xdr:col>
      <xdr:colOff>1327150</xdr:colOff>
      <xdr:row>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0099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8</xdr:row>
      <xdr:rowOff>19050</xdr:rowOff>
    </xdr:from>
    <xdr:to>
      <xdr:col>3</xdr:col>
      <xdr:colOff>3175</xdr:colOff>
      <xdr:row>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39909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1066800</xdr:colOff>
      <xdr:row>10</xdr:row>
      <xdr:rowOff>0</xdr:rowOff>
    </xdr:from>
    <xdr:to>
      <xdr:col>2</xdr:col>
      <xdr:colOff>1336675</xdr:colOff>
      <xdr:row>11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4953000"/>
          <a:ext cx="269875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1114425</xdr:colOff>
      <xdr:row>4</xdr:row>
      <xdr:rowOff>9525</xdr:rowOff>
    </xdr:from>
    <xdr:to>
      <xdr:col>4</xdr:col>
      <xdr:colOff>41275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20193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1123950</xdr:colOff>
      <xdr:row>6</xdr:row>
      <xdr:rowOff>28575</xdr:rowOff>
    </xdr:from>
    <xdr:to>
      <xdr:col>4</xdr:col>
      <xdr:colOff>50800</xdr:colOff>
      <xdr:row>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30194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1038225</xdr:colOff>
      <xdr:row>8</xdr:row>
      <xdr:rowOff>9525</xdr:rowOff>
    </xdr:from>
    <xdr:to>
      <xdr:col>4</xdr:col>
      <xdr:colOff>1308100</xdr:colOff>
      <xdr:row>9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39814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10</xdr:row>
      <xdr:rowOff>47625</xdr:rowOff>
    </xdr:from>
    <xdr:to>
      <xdr:col>4</xdr:col>
      <xdr:colOff>41275</xdr:colOff>
      <xdr:row>11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5000625"/>
          <a:ext cx="269875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2</xdr:row>
      <xdr:rowOff>28575</xdr:rowOff>
    </xdr:from>
    <xdr:to>
      <xdr:col>4</xdr:col>
      <xdr:colOff>1327150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0572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1028700</xdr:colOff>
      <xdr:row>4</xdr:row>
      <xdr:rowOff>19050</xdr:rowOff>
    </xdr:from>
    <xdr:to>
      <xdr:col>4</xdr:col>
      <xdr:colOff>1298575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0288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6</xdr:row>
      <xdr:rowOff>57150</xdr:rowOff>
    </xdr:from>
    <xdr:to>
      <xdr:col>5</xdr:col>
      <xdr:colOff>1298575</xdr:colOff>
      <xdr:row>7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30480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7</xdr:row>
      <xdr:rowOff>723900</xdr:rowOff>
    </xdr:from>
    <xdr:to>
      <xdr:col>5</xdr:col>
      <xdr:colOff>1279525</xdr:colOff>
      <xdr:row>9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3962400"/>
          <a:ext cx="269875" cy="323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2</xdr:row>
      <xdr:rowOff>9525</xdr:rowOff>
    </xdr:from>
    <xdr:to>
      <xdr:col>6</xdr:col>
      <xdr:colOff>1336675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10382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4</xdr:row>
      <xdr:rowOff>28575</xdr:rowOff>
    </xdr:from>
    <xdr:to>
      <xdr:col>6</xdr:col>
      <xdr:colOff>1298575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20383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1028700</xdr:colOff>
      <xdr:row>6</xdr:row>
      <xdr:rowOff>76200</xdr:rowOff>
    </xdr:from>
    <xdr:to>
      <xdr:col>7</xdr:col>
      <xdr:colOff>1298575</xdr:colOff>
      <xdr:row>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0670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1047750</xdr:colOff>
      <xdr:row>7</xdr:row>
      <xdr:rowOff>723900</xdr:rowOff>
    </xdr:from>
    <xdr:to>
      <xdr:col>6</xdr:col>
      <xdr:colOff>1317625</xdr:colOff>
      <xdr:row>9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962400"/>
          <a:ext cx="269875" cy="323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1095375</xdr:colOff>
      <xdr:row>1</xdr:row>
      <xdr:rowOff>266700</xdr:rowOff>
    </xdr:from>
    <xdr:to>
      <xdr:col>8</xdr:col>
      <xdr:colOff>22225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0191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3</xdr:row>
      <xdr:rowOff>714375</xdr:rowOff>
    </xdr:from>
    <xdr:to>
      <xdr:col>7</xdr:col>
      <xdr:colOff>1336675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9907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6</xdr:row>
      <xdr:rowOff>28575</xdr:rowOff>
    </xdr:from>
    <xdr:to>
      <xdr:col>2</xdr:col>
      <xdr:colOff>12700</xdr:colOff>
      <xdr:row>7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0194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8</xdr:row>
      <xdr:rowOff>38100</xdr:rowOff>
    </xdr:from>
    <xdr:to>
      <xdr:col>2</xdr:col>
      <xdr:colOff>31750</xdr:colOff>
      <xdr:row>9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0100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1162050</xdr:colOff>
      <xdr:row>10</xdr:row>
      <xdr:rowOff>47625</xdr:rowOff>
    </xdr:from>
    <xdr:to>
      <xdr:col>2</xdr:col>
      <xdr:colOff>41275</xdr:colOff>
      <xdr:row>11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50006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1133475</xdr:colOff>
      <xdr:row>12</xdr:row>
      <xdr:rowOff>9525</xdr:rowOff>
    </xdr:from>
    <xdr:to>
      <xdr:col>3</xdr:col>
      <xdr:colOff>60325</xdr:colOff>
      <xdr:row>13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5943600"/>
          <a:ext cx="269875" cy="323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3</xdr:row>
      <xdr:rowOff>723900</xdr:rowOff>
    </xdr:from>
    <xdr:to>
      <xdr:col>3</xdr:col>
      <xdr:colOff>22225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20002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1085850</xdr:colOff>
      <xdr:row>6</xdr:row>
      <xdr:rowOff>9525</xdr:rowOff>
    </xdr:from>
    <xdr:to>
      <xdr:col>4</xdr:col>
      <xdr:colOff>12700</xdr:colOff>
      <xdr:row>7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30003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8</xdr:row>
      <xdr:rowOff>19050</xdr:rowOff>
    </xdr:from>
    <xdr:to>
      <xdr:col>2</xdr:col>
      <xdr:colOff>1327150</xdr:colOff>
      <xdr:row>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39909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10</xdr:row>
      <xdr:rowOff>19050</xdr:rowOff>
    </xdr:from>
    <xdr:to>
      <xdr:col>4</xdr:col>
      <xdr:colOff>22225</xdr:colOff>
      <xdr:row>11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4972050"/>
          <a:ext cx="269875" cy="323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4</xdr:row>
      <xdr:rowOff>38100</xdr:rowOff>
    </xdr:from>
    <xdr:to>
      <xdr:col>3</xdr:col>
      <xdr:colOff>1298575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204787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6</xdr:row>
      <xdr:rowOff>28575</xdr:rowOff>
    </xdr:from>
    <xdr:to>
      <xdr:col>4</xdr:col>
      <xdr:colOff>1250950</xdr:colOff>
      <xdr:row>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0194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1028700</xdr:colOff>
      <xdr:row>8</xdr:row>
      <xdr:rowOff>0</xdr:rowOff>
    </xdr:from>
    <xdr:to>
      <xdr:col>4</xdr:col>
      <xdr:colOff>1298575</xdr:colOff>
      <xdr:row>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9719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10</xdr:row>
      <xdr:rowOff>28575</xdr:rowOff>
    </xdr:from>
    <xdr:to>
      <xdr:col>5</xdr:col>
      <xdr:colOff>1327150</xdr:colOff>
      <xdr:row>11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4981575"/>
          <a:ext cx="269875" cy="323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2</xdr:row>
      <xdr:rowOff>9525</xdr:rowOff>
    </xdr:from>
    <xdr:to>
      <xdr:col>5</xdr:col>
      <xdr:colOff>1298575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0382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1038225</xdr:colOff>
      <xdr:row>4</xdr:row>
      <xdr:rowOff>9525</xdr:rowOff>
    </xdr:from>
    <xdr:to>
      <xdr:col>6</xdr:col>
      <xdr:colOff>1308100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0193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</xdr:row>
      <xdr:rowOff>28575</xdr:rowOff>
    </xdr:from>
    <xdr:to>
      <xdr:col>5</xdr:col>
      <xdr:colOff>1289050</xdr:colOff>
      <xdr:row>7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0956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1095375</xdr:colOff>
      <xdr:row>8</xdr:row>
      <xdr:rowOff>9525</xdr:rowOff>
    </xdr:from>
    <xdr:to>
      <xdr:col>7</xdr:col>
      <xdr:colOff>22225</xdr:colOff>
      <xdr:row>9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057650"/>
          <a:ext cx="269875" cy="323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2</xdr:row>
      <xdr:rowOff>19050</xdr:rowOff>
    </xdr:from>
    <xdr:to>
      <xdr:col>6</xdr:col>
      <xdr:colOff>1327150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1057275</xdr:colOff>
      <xdr:row>4</xdr:row>
      <xdr:rowOff>19050</xdr:rowOff>
    </xdr:from>
    <xdr:to>
      <xdr:col>7</xdr:col>
      <xdr:colOff>1327150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20288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6</xdr:row>
      <xdr:rowOff>38100</xdr:rowOff>
    </xdr:from>
    <xdr:to>
      <xdr:col>7</xdr:col>
      <xdr:colOff>1336675</xdr:colOff>
      <xdr:row>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302895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971550</xdr:colOff>
      <xdr:row>10</xdr:row>
      <xdr:rowOff>38100</xdr:rowOff>
    </xdr:from>
    <xdr:to>
      <xdr:col>1</xdr:col>
      <xdr:colOff>1241425</xdr:colOff>
      <xdr:row>11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991100"/>
          <a:ext cx="269875" cy="323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4</xdr:row>
      <xdr:rowOff>19050</xdr:rowOff>
    </xdr:from>
    <xdr:to>
      <xdr:col>1</xdr:col>
      <xdr:colOff>1298575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0288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6</xdr:row>
      <xdr:rowOff>19050</xdr:rowOff>
    </xdr:from>
    <xdr:to>
      <xdr:col>2</xdr:col>
      <xdr:colOff>1317625</xdr:colOff>
      <xdr:row>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3009900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1114425</xdr:colOff>
      <xdr:row>8</xdr:row>
      <xdr:rowOff>0</xdr:rowOff>
    </xdr:from>
    <xdr:to>
      <xdr:col>1</xdr:col>
      <xdr:colOff>1384300</xdr:colOff>
      <xdr:row>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971925"/>
          <a:ext cx="2698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1038225</xdr:colOff>
      <xdr:row>10</xdr:row>
      <xdr:rowOff>28575</xdr:rowOff>
    </xdr:from>
    <xdr:to>
      <xdr:col>2</xdr:col>
      <xdr:colOff>1308100</xdr:colOff>
      <xdr:row>11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981575"/>
          <a:ext cx="26987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K14"/>
  <sheetViews>
    <sheetView showGridLines="0" tabSelected="1" zoomScaleNormal="100" workbookViewId="0">
      <selection activeCell="J7" sqref="J7"/>
    </sheetView>
  </sheetViews>
  <sheetFormatPr defaultColWidth="8.75" defaultRowHeight="15" x14ac:dyDescent="0.25"/>
  <cols>
    <col min="1" max="1" width="2.625" style="33" customWidth="1"/>
    <col min="2" max="2" width="18.25" style="33" customWidth="1"/>
    <col min="3" max="8" width="17.625" style="33" customWidth="1"/>
    <col min="9" max="9" width="2.625" style="33" customWidth="1"/>
    <col min="10" max="10" width="12.625" style="33" customWidth="1"/>
    <col min="11" max="11" width="13.625" style="33" customWidth="1"/>
    <col min="12" max="16384" width="8.75" style="33"/>
  </cols>
  <sheetData>
    <row r="1" spans="1:11" s="39" customFormat="1" ht="60" customHeight="1" x14ac:dyDescent="0.25">
      <c r="A1" s="33"/>
      <c r="B1" s="34" t="str">
        <f ca="1">"January "&amp;CalendarYear</f>
        <v>January 2017</v>
      </c>
      <c r="C1" s="35"/>
      <c r="D1" s="36"/>
      <c r="E1" s="37"/>
      <c r="F1" s="37"/>
      <c r="G1" s="37"/>
      <c r="H1" s="38"/>
      <c r="J1" s="40" t="s">
        <v>2</v>
      </c>
      <c r="K1" s="33"/>
    </row>
    <row r="2" spans="1:11" s="42" customFormat="1" ht="21.75" customHeight="1" thickBot="1" x14ac:dyDescent="0.4">
      <c r="A2" s="33"/>
      <c r="B2" s="41" t="str">
        <f>WeekStart</f>
        <v>SUNDAY</v>
      </c>
      <c r="C2" s="41" t="str">
        <f t="shared" ref="C2:H2" ca="1" si="0">UPPER(TEXT(C3,"dddd"))</f>
        <v>MONDAY</v>
      </c>
      <c r="D2" s="41" t="str">
        <f ca="1">UPPER(TEXT(D3,"dddd"))</f>
        <v>TUESDAY</v>
      </c>
      <c r="E2" s="41" t="str">
        <f t="shared" ca="1" si="0"/>
        <v>WEDNESDAY</v>
      </c>
      <c r="F2" s="41" t="str">
        <f t="shared" ca="1" si="0"/>
        <v>THURSDAY</v>
      </c>
      <c r="G2" s="41" t="str">
        <f t="shared" ca="1" si="0"/>
        <v>FRIDAY</v>
      </c>
      <c r="H2" s="41" t="str">
        <f t="shared" ca="1" si="0"/>
        <v>SATURDAY</v>
      </c>
      <c r="J2" s="43" t="s">
        <v>3</v>
      </c>
      <c r="K2" s="44">
        <f ca="1">YEAR(TODAY())</f>
        <v>2017</v>
      </c>
    </row>
    <row r="3" spans="1:11" s="47" customFormat="1" ht="19.5" customHeight="1" x14ac:dyDescent="0.35">
      <c r="A3" s="33"/>
      <c r="B3" s="45">
        <f t="array" aca="1" ref="B3:H3" ca="1">DaysAndWeeks+DATE(CalendarYear,1,1)-WEEKDAY(DATE(CalendarYear,1,1),(WeekStart="Monday")+1)+1</f>
        <v>42736</v>
      </c>
      <c r="C3" s="45">
        <f ca="1"/>
        <v>42737</v>
      </c>
      <c r="D3" s="46">
        <f ca="1"/>
        <v>42738</v>
      </c>
      <c r="E3" s="46">
        <f ca="1"/>
        <v>42739</v>
      </c>
      <c r="F3" s="46">
        <f ca="1"/>
        <v>42740</v>
      </c>
      <c r="G3" s="46">
        <f ca="1"/>
        <v>42741</v>
      </c>
      <c r="H3" s="46">
        <f ca="1"/>
        <v>42742</v>
      </c>
      <c r="J3" s="43" t="s">
        <v>4</v>
      </c>
      <c r="K3" s="44" t="s">
        <v>1</v>
      </c>
    </row>
    <row r="4" spans="1:11" ht="57.95" customHeight="1" x14ac:dyDescent="0.25">
      <c r="B4" s="48" t="s">
        <v>5</v>
      </c>
      <c r="C4" s="48" t="s">
        <v>6</v>
      </c>
      <c r="J4" s="49"/>
    </row>
    <row r="5" spans="1:11" s="47" customFormat="1" ht="19.5" customHeight="1" x14ac:dyDescent="0.25">
      <c r="A5" s="33"/>
      <c r="B5" s="50">
        <f t="array" aca="1" ref="B5:H5" ca="1">DaysAndWeeks+DATE(CalendarYear,1,1)-WEEKDAY(DATE(CalendarYear,1,1),(WeekStart="Monday")+1)+8</f>
        <v>42743</v>
      </c>
      <c r="C5" s="50">
        <f ca="1"/>
        <v>42744</v>
      </c>
      <c r="D5" s="50">
        <f ca="1"/>
        <v>42745</v>
      </c>
      <c r="E5" s="50">
        <f ca="1"/>
        <v>42746</v>
      </c>
      <c r="F5" s="50">
        <f ca="1"/>
        <v>42747</v>
      </c>
      <c r="G5" s="50">
        <f ca="1"/>
        <v>42748</v>
      </c>
      <c r="H5" s="50">
        <f ca="1"/>
        <v>42749</v>
      </c>
    </row>
    <row r="6" spans="1:11" ht="57.95" customHeight="1" x14ac:dyDescent="0.25">
      <c r="B6" s="51"/>
      <c r="C6" s="51"/>
      <c r="D6" s="51"/>
      <c r="E6" s="51"/>
      <c r="F6" s="51"/>
      <c r="G6" s="52" t="s">
        <v>23</v>
      </c>
      <c r="H6" s="52" t="s">
        <v>7</v>
      </c>
      <c r="J6" s="53"/>
    </row>
    <row r="7" spans="1:11" s="47" customFormat="1" ht="19.5" customHeight="1" x14ac:dyDescent="0.25">
      <c r="A7" s="33"/>
      <c r="B7" s="46">
        <f t="array" aca="1" ref="B7:H7" ca="1">DaysAndWeeks+DATE(CalendarYear,1,1)-WEEKDAY(DATE(CalendarYear,1,1),(WeekStart="Monday")+1)+15</f>
        <v>42750</v>
      </c>
      <c r="C7" s="46">
        <f ca="1"/>
        <v>42751</v>
      </c>
      <c r="D7" s="46">
        <f ca="1"/>
        <v>42752</v>
      </c>
      <c r="E7" s="46">
        <f ca="1"/>
        <v>42753</v>
      </c>
      <c r="F7" s="46">
        <f ca="1"/>
        <v>42754</v>
      </c>
      <c r="G7" s="46">
        <f ca="1"/>
        <v>42755</v>
      </c>
      <c r="H7" s="46">
        <f ca="1"/>
        <v>42756</v>
      </c>
      <c r="J7" s="53"/>
    </row>
    <row r="8" spans="1:11" ht="57.95" customHeight="1" x14ac:dyDescent="0.25">
      <c r="C8" s="54" t="s">
        <v>8</v>
      </c>
      <c r="E8" s="54" t="s">
        <v>11</v>
      </c>
    </row>
    <row r="9" spans="1:11" s="47" customFormat="1" ht="19.5" customHeight="1" x14ac:dyDescent="0.25">
      <c r="A9" s="33"/>
      <c r="B9" s="50">
        <f t="array" aca="1" ref="B9:H9" ca="1">DaysAndWeeks+DATE(CalendarYear,1,1)-WEEKDAY(DATE(CalendarYear,1,1),(WeekStart="Monday")+1)+22</f>
        <v>42757</v>
      </c>
      <c r="C9" s="50">
        <f ca="1"/>
        <v>42758</v>
      </c>
      <c r="D9" s="50">
        <f ca="1"/>
        <v>42759</v>
      </c>
      <c r="E9" s="50">
        <f ca="1"/>
        <v>42760</v>
      </c>
      <c r="F9" s="50">
        <f ca="1"/>
        <v>42761</v>
      </c>
      <c r="G9" s="50">
        <f ca="1"/>
        <v>42762</v>
      </c>
      <c r="H9" s="50">
        <f ca="1"/>
        <v>42763</v>
      </c>
    </row>
    <row r="10" spans="1:11" ht="57.95" customHeight="1" x14ac:dyDescent="0.25">
      <c r="B10" s="51"/>
      <c r="C10" s="51"/>
      <c r="D10" s="51"/>
      <c r="E10" s="52" t="s">
        <v>9</v>
      </c>
      <c r="F10" s="51"/>
      <c r="G10" s="51"/>
      <c r="H10" s="52" t="s">
        <v>10</v>
      </c>
    </row>
    <row r="11" spans="1:11" s="47" customFormat="1" ht="19.5" customHeight="1" x14ac:dyDescent="0.25">
      <c r="A11" s="33"/>
      <c r="B11" s="46">
        <f t="array" aca="1" ref="B11:H11" ca="1">DaysAndWeeks+DATE(CalendarYear,1,1)-WEEKDAY(DATE(CalendarYear,1,1),(WeekStart="Monday")+1)+29</f>
        <v>42764</v>
      </c>
      <c r="C11" s="46">
        <f ca="1"/>
        <v>42765</v>
      </c>
      <c r="D11" s="46">
        <f ca="1"/>
        <v>42766</v>
      </c>
      <c r="E11" s="46">
        <f ca="1"/>
        <v>42767</v>
      </c>
      <c r="F11" s="46">
        <f ca="1"/>
        <v>42768</v>
      </c>
      <c r="G11" s="46">
        <f ca="1"/>
        <v>42769</v>
      </c>
      <c r="H11" s="46">
        <f ca="1"/>
        <v>42770</v>
      </c>
    </row>
    <row r="12" spans="1:11" ht="57.95" customHeight="1" x14ac:dyDescent="0.25"/>
    <row r="13" spans="1:11" s="47" customFormat="1" ht="19.5" customHeight="1" x14ac:dyDescent="0.25">
      <c r="A13" s="33"/>
      <c r="B13" s="50">
        <f t="array" aca="1" ref="B13:C13" ca="1">DaysAndWeeks+DATE(CalendarYear,1,1)-WEEKDAY(DATE(CalendarYear,1,1),(WeekStart="Monday")+1)+36</f>
        <v>42771</v>
      </c>
      <c r="C13" s="50">
        <f ca="1"/>
        <v>42772</v>
      </c>
      <c r="D13" s="55" t="s">
        <v>0</v>
      </c>
      <c r="E13" s="56"/>
      <c r="F13" s="56"/>
      <c r="G13" s="56"/>
      <c r="H13" s="56"/>
    </row>
    <row r="14" spans="1:11" ht="57.95" customHeight="1" x14ac:dyDescent="0.25">
      <c r="B14" s="51"/>
      <c r="C14" s="51"/>
      <c r="D14" s="55"/>
      <c r="E14" s="56"/>
      <c r="F14" s="56"/>
      <c r="G14" s="56"/>
      <c r="H14" s="56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3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Enter year and select calendar start day in the cells below. These Calendar Settings cells will not print" sqref="J1"/>
    <dataValidation allowBlank="1" showInputMessage="1" showErrorMessage="1" prompt="Enter year in cell at right" sqref="J2"/>
    <dataValidation allowBlank="1" showInputMessage="1" showErrorMessage="1" prompt="Select week start day in cell at right" sqref="J3"/>
    <dataValidation allowBlank="1" showInputMessage="1" showErrorMessage="1" prompt="Enter year in this cell" sqref="K2"/>
    <dataValidation allowBlank="1" showInputMessage="1" showErrorMessage="1" prompt="This row contains the weekday names for this calendar. This cell contains the starting day of the week. To change the starting day, enter a new weekday in cell K3" sqref="B2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e year in this cell is automatically updated based on the year entered in cell K2. Calendar below has dates for previous and next month with lighter font shade" sqref="B1"/>
    <dataValidation allowBlank="1" showInputMessage="1" showErrorMessage="1" prompt="Automatically determined weekday" sqref="C2:H2"/>
    <dataValidation allowBlank="1" showInputMessage="1" showErrorMessage="1" prompt="This row &amp; rows 6, 8, 10, 12, &amp; 14 are cells for entering daily notes related to the calendar day in the cell above" sqref="B4"/>
    <dataValidation allowBlank="1" showInputMessage="1" showErrorMessage="1" prompt="Enter Notes in this cell" sqref="E13:H14"/>
    <dataValidation allowBlank="1" showInputMessage="1" showErrorMessage="1" prompt="Enter Notes in the cell at right" sqref="D13:D14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14"/>
  <sheetViews>
    <sheetView showGridLines="0" zoomScaleNormal="100" workbookViewId="0">
      <selection activeCell="P12" sqref="P12"/>
    </sheetView>
  </sheetViews>
  <sheetFormatPr defaultColWidth="8.75" defaultRowHeight="15" x14ac:dyDescent="0.25"/>
  <cols>
    <col min="1" max="1" width="2.625" style="7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s="1" customFormat="1" ht="59.25" customHeight="1" x14ac:dyDescent="0.25">
      <c r="A1" s="7"/>
      <c r="B1" s="9" t="str">
        <f ca="1">"February "&amp;CalendarYear</f>
        <v>February 2017</v>
      </c>
      <c r="C1" s="9"/>
      <c r="D1" s="9"/>
      <c r="E1" s="3"/>
      <c r="F1" s="3"/>
      <c r="G1" s="3"/>
      <c r="H1" s="4"/>
    </row>
    <row r="2" spans="1:8" s="2" customFormat="1" ht="21.75" customHeight="1" thickBot="1" x14ac:dyDescent="0.3">
      <c r="A2" s="7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s="5" customFormat="1" ht="19.5" customHeight="1" x14ac:dyDescent="0.25">
      <c r="A3" s="7"/>
      <c r="B3" s="6">
        <f t="array" aca="1" ref="B3:H3" ca="1">DaysAndWeeks+DATE(CalendarYear,2,1)-WEEKDAY(DATE(CalendarYear,2,1),(WeekStart="Monday")+1)+1</f>
        <v>42764</v>
      </c>
      <c r="C3" s="6">
        <f ca="1"/>
        <v>42765</v>
      </c>
      <c r="D3" s="6">
        <f ca="1"/>
        <v>42766</v>
      </c>
      <c r="E3" s="6">
        <f ca="1"/>
        <v>42767</v>
      </c>
      <c r="F3" s="6">
        <f ca="1"/>
        <v>42768</v>
      </c>
      <c r="G3" s="6">
        <f ca="1"/>
        <v>42769</v>
      </c>
      <c r="H3" s="6">
        <f ca="1"/>
        <v>42770</v>
      </c>
    </row>
    <row r="4" spans="1:8" ht="57.95" customHeight="1" x14ac:dyDescent="0.25">
      <c r="B4" s="7"/>
      <c r="C4" s="7"/>
      <c r="D4" s="7"/>
      <c r="E4" s="7"/>
      <c r="F4" s="22" t="s">
        <v>24</v>
      </c>
      <c r="G4" s="22" t="s">
        <v>12</v>
      </c>
      <c r="H4" s="18" t="s">
        <v>13</v>
      </c>
    </row>
    <row r="5" spans="1:8" s="5" customFormat="1" ht="19.5" customHeight="1" x14ac:dyDescent="0.25">
      <c r="A5" s="7"/>
      <c r="B5" s="8">
        <f t="array" aca="1" ref="B5:H5" ca="1">DaysAndWeeks+DATE(CalendarYear,2,1)-WEEKDAY(DATE(CalendarYear,2,1),(WeekStart="Monday")+1)+8</f>
        <v>42771</v>
      </c>
      <c r="C5" s="8">
        <f ca="1"/>
        <v>42772</v>
      </c>
      <c r="D5" s="8">
        <f ca="1"/>
        <v>42773</v>
      </c>
      <c r="E5" s="8">
        <f ca="1"/>
        <v>42774</v>
      </c>
      <c r="F5" s="8">
        <f ca="1"/>
        <v>42775</v>
      </c>
      <c r="G5" s="8">
        <f ca="1"/>
        <v>42776</v>
      </c>
      <c r="H5" s="16">
        <f ca="1"/>
        <v>42777</v>
      </c>
    </row>
    <row r="6" spans="1:8" ht="57.95" customHeight="1" x14ac:dyDescent="0.25">
      <c r="B6" s="11"/>
      <c r="C6" s="11"/>
      <c r="D6" s="11"/>
      <c r="E6" s="11"/>
      <c r="F6" s="11"/>
      <c r="G6" s="23" t="s">
        <v>25</v>
      </c>
      <c r="H6" s="15" t="s">
        <v>14</v>
      </c>
    </row>
    <row r="7" spans="1:8" s="5" customFormat="1" ht="19.5" customHeight="1" x14ac:dyDescent="0.25">
      <c r="A7" s="7"/>
      <c r="B7" s="6">
        <f t="array" aca="1" ref="B7:H7" ca="1">DaysAndWeeks+DATE(CalendarYear,2,1)-WEEKDAY(DATE(CalendarYear,2,1),(WeekStart="Monday")+1)+15</f>
        <v>42778</v>
      </c>
      <c r="C7" s="12">
        <f ca="1"/>
        <v>42779</v>
      </c>
      <c r="D7" s="6">
        <f ca="1"/>
        <v>42780</v>
      </c>
      <c r="E7" s="6">
        <f ca="1"/>
        <v>42781</v>
      </c>
      <c r="F7" s="6">
        <f ca="1"/>
        <v>42782</v>
      </c>
      <c r="G7" s="6">
        <f ca="1"/>
        <v>42783</v>
      </c>
      <c r="H7" s="6">
        <f ca="1"/>
        <v>42784</v>
      </c>
    </row>
    <row r="8" spans="1:8" ht="57.95" customHeight="1" x14ac:dyDescent="0.25">
      <c r="B8" s="7"/>
      <c r="C8" s="17" t="s">
        <v>17</v>
      </c>
      <c r="D8" s="18" t="s">
        <v>15</v>
      </c>
      <c r="E8" s="7"/>
      <c r="F8" s="7"/>
      <c r="G8" s="7"/>
      <c r="H8" s="7"/>
    </row>
    <row r="9" spans="1:8" s="5" customFormat="1" ht="19.5" customHeight="1" x14ac:dyDescent="0.25">
      <c r="A9" s="7"/>
      <c r="B9" s="8">
        <f t="array" aca="1" ref="B9:H9" ca="1">DaysAndWeeks+DATE(CalendarYear,2,1)-WEEKDAY(DATE(CalendarYear,2,1),(WeekStart="Monday")+1)+22</f>
        <v>42785</v>
      </c>
      <c r="C9" s="8">
        <f ca="1"/>
        <v>42786</v>
      </c>
      <c r="D9" s="8">
        <f ca="1"/>
        <v>42787</v>
      </c>
      <c r="E9" s="8">
        <f ca="1"/>
        <v>42788</v>
      </c>
      <c r="F9" s="8">
        <f ca="1"/>
        <v>42789</v>
      </c>
      <c r="G9" s="8">
        <f ca="1"/>
        <v>42790</v>
      </c>
      <c r="H9" s="8">
        <f ca="1"/>
        <v>42791</v>
      </c>
    </row>
    <row r="10" spans="1:8" ht="57.95" customHeight="1" x14ac:dyDescent="0.25">
      <c r="B10" s="11"/>
      <c r="C10" s="11"/>
      <c r="D10" s="11"/>
      <c r="E10" s="11"/>
      <c r="F10" s="11"/>
      <c r="G10" s="19" t="s">
        <v>16</v>
      </c>
      <c r="H10" s="23" t="s">
        <v>26</v>
      </c>
    </row>
    <row r="11" spans="1:8" s="5" customFormat="1" ht="19.5" customHeight="1" x14ac:dyDescent="0.25">
      <c r="A11" s="7"/>
      <c r="B11" s="6">
        <f t="array" aca="1" ref="B11:H11" ca="1">DaysAndWeeks+DATE(CalendarYear,2,1)-WEEKDAY(DATE(CalendarYear,2,1),(WeekStart="Monday")+1)+29</f>
        <v>42792</v>
      </c>
      <c r="C11" s="6">
        <f ca="1"/>
        <v>42793</v>
      </c>
      <c r="D11" s="6">
        <f ca="1"/>
        <v>42794</v>
      </c>
      <c r="E11" s="6">
        <f ca="1"/>
        <v>42795</v>
      </c>
      <c r="F11" s="6">
        <f ca="1"/>
        <v>42796</v>
      </c>
      <c r="G11" s="6">
        <f ca="1"/>
        <v>42797</v>
      </c>
      <c r="H11" s="6">
        <f ca="1"/>
        <v>42798</v>
      </c>
    </row>
    <row r="12" spans="1:8" ht="57.95" customHeight="1" x14ac:dyDescent="0.25">
      <c r="B12" s="18" t="s">
        <v>27</v>
      </c>
      <c r="C12" s="7"/>
      <c r="D12" s="7"/>
      <c r="E12" s="7"/>
      <c r="F12" s="7"/>
      <c r="G12" s="7"/>
      <c r="H12" s="7"/>
    </row>
    <row r="13" spans="1:8" s="5" customFormat="1" ht="19.5" customHeight="1" x14ac:dyDescent="0.25">
      <c r="A13" s="7"/>
      <c r="B13" s="8">
        <f t="array" aca="1" ref="B13:C13" ca="1">DaysAndWeeks+DATE(CalendarYear,2,1)-WEEKDAY(DATE(CalendarYear,2,1),(WeekStart="Monday")+1)+36</f>
        <v>42799</v>
      </c>
      <c r="C13" s="8">
        <f ca="1"/>
        <v>42800</v>
      </c>
      <c r="D13" s="57" t="s">
        <v>0</v>
      </c>
      <c r="E13" s="58"/>
      <c r="F13" s="58"/>
      <c r="G13" s="58"/>
      <c r="H13" s="58"/>
    </row>
    <row r="14" spans="1:8" ht="57.95" customHeight="1" x14ac:dyDescent="0.25">
      <c r="B14" s="11"/>
      <c r="C14" s="11"/>
      <c r="D14" s="57"/>
      <c r="E14" s="58"/>
      <c r="F14" s="58"/>
      <c r="G14" s="58"/>
      <c r="H14" s="58"/>
    </row>
  </sheetData>
  <mergeCells count="2">
    <mergeCell ref="D13:D14"/>
    <mergeCell ref="E13:H14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February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H14"/>
  <sheetViews>
    <sheetView showGridLines="0" topLeftCell="A7" workbookViewId="0">
      <selection activeCell="D12" sqref="D12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"March "&amp;CalendarYear</f>
        <v>March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DaysAndWeeks+DATE(CalendarYear,3,1)-WEEKDAY(DATE(CalendarYear,3,1),(WeekStart="Monday")+1)+1</f>
        <v>42792</v>
      </c>
      <c r="C3" s="6">
        <f ca="1"/>
        <v>42793</v>
      </c>
      <c r="D3" s="6">
        <f ca="1"/>
        <v>42794</v>
      </c>
      <c r="E3" s="6">
        <f ca="1"/>
        <v>42795</v>
      </c>
      <c r="F3" s="6">
        <f ca="1"/>
        <v>42796</v>
      </c>
      <c r="G3" s="6">
        <f ca="1"/>
        <v>42797</v>
      </c>
      <c r="H3" s="6">
        <f ca="1"/>
        <v>42798</v>
      </c>
    </row>
    <row r="4" spans="1:8" ht="57.9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9.5" customHeight="1" x14ac:dyDescent="0.25">
      <c r="A5" s="10"/>
      <c r="B5" s="8">
        <f t="array" aca="1" ref="B5:H5" ca="1">DaysAndWeeks+DATE(CalendarYear,3,1)-WEEKDAY(DATE(CalendarYear,3,1),(WeekStart="Monday")+1)+8</f>
        <v>42799</v>
      </c>
      <c r="C5" s="8">
        <f ca="1"/>
        <v>42800</v>
      </c>
      <c r="D5" s="8">
        <f ca="1"/>
        <v>42801</v>
      </c>
      <c r="E5" s="8">
        <f ca="1"/>
        <v>42802</v>
      </c>
      <c r="F5" s="8">
        <f ca="1"/>
        <v>42803</v>
      </c>
      <c r="G5" s="8">
        <f ca="1"/>
        <v>42804</v>
      </c>
      <c r="H5" s="8">
        <f ca="1"/>
        <v>42805</v>
      </c>
    </row>
    <row r="6" spans="1:8" ht="57.95" customHeight="1" x14ac:dyDescent="0.25">
      <c r="A6" s="10"/>
      <c r="B6" s="19" t="s">
        <v>28</v>
      </c>
      <c r="C6" s="11"/>
      <c r="D6" s="11"/>
      <c r="E6" s="19" t="s">
        <v>29</v>
      </c>
      <c r="F6" s="11"/>
      <c r="G6" s="11"/>
      <c r="H6" s="11"/>
    </row>
    <row r="7" spans="1:8" ht="19.5" customHeight="1" x14ac:dyDescent="0.25">
      <c r="A7" s="10"/>
      <c r="B7" s="6">
        <f t="array" aca="1" ref="B7:H7" ca="1">DaysAndWeeks+DATE(CalendarYear,3,1)-WEEKDAY(DATE(CalendarYear,3,1),(WeekStart="Monday")+1)+15</f>
        <v>42806</v>
      </c>
      <c r="C7" s="6">
        <f ca="1"/>
        <v>42807</v>
      </c>
      <c r="D7" s="6">
        <f ca="1"/>
        <v>42808</v>
      </c>
      <c r="E7" s="6">
        <f ca="1"/>
        <v>42809</v>
      </c>
      <c r="F7" s="6">
        <f ca="1"/>
        <v>42810</v>
      </c>
      <c r="G7" s="6">
        <f ca="1"/>
        <v>42811</v>
      </c>
      <c r="H7" s="6">
        <f ca="1"/>
        <v>42812</v>
      </c>
    </row>
    <row r="8" spans="1:8" ht="57.95" customHeight="1" x14ac:dyDescent="0.25">
      <c r="A8" s="10"/>
      <c r="B8" s="10"/>
      <c r="C8" s="22" t="s">
        <v>30</v>
      </c>
      <c r="D8" s="10"/>
      <c r="E8" s="10"/>
      <c r="F8" s="10"/>
      <c r="G8" s="22" t="s">
        <v>31</v>
      </c>
      <c r="H8" s="10"/>
    </row>
    <row r="9" spans="1:8" ht="19.5" customHeight="1" x14ac:dyDescent="0.25">
      <c r="A9" s="10"/>
      <c r="B9" s="8">
        <f t="array" aca="1" ref="B9:H9" ca="1">DaysAndWeeks+DATE(CalendarYear,3,1)-WEEKDAY(DATE(CalendarYear,3,1),(WeekStart="Monday")+1)+22</f>
        <v>42813</v>
      </c>
      <c r="C9" s="8">
        <f ca="1"/>
        <v>42814</v>
      </c>
      <c r="D9" s="8">
        <f ca="1"/>
        <v>42815</v>
      </c>
      <c r="E9" s="8">
        <f ca="1"/>
        <v>42816</v>
      </c>
      <c r="F9" s="8">
        <f ca="1"/>
        <v>42817</v>
      </c>
      <c r="G9" s="8">
        <f ca="1"/>
        <v>42818</v>
      </c>
      <c r="H9" s="8">
        <f ca="1"/>
        <v>42819</v>
      </c>
    </row>
    <row r="10" spans="1:8" ht="57.95" customHeight="1" x14ac:dyDescent="0.25">
      <c r="A10" s="10"/>
      <c r="B10" s="11"/>
      <c r="C10" s="23" t="s">
        <v>32</v>
      </c>
      <c r="D10" s="23" t="s">
        <v>33</v>
      </c>
      <c r="E10" s="19" t="s">
        <v>34</v>
      </c>
      <c r="F10" s="11"/>
      <c r="G10" s="19" t="s">
        <v>35</v>
      </c>
      <c r="H10" s="11"/>
    </row>
    <row r="11" spans="1:8" ht="19.5" customHeight="1" x14ac:dyDescent="0.25">
      <c r="A11" s="10"/>
      <c r="B11" s="6">
        <f t="array" aca="1" ref="B11:H11" ca="1">DaysAndWeeks+DATE(CalendarYear,3,1)-WEEKDAY(DATE(CalendarYear,3,1),(WeekStart="Monday")+1)+29</f>
        <v>42820</v>
      </c>
      <c r="C11" s="6">
        <f ca="1"/>
        <v>42821</v>
      </c>
      <c r="D11" s="6">
        <f ca="1"/>
        <v>42822</v>
      </c>
      <c r="E11" s="6">
        <f ca="1"/>
        <v>42823</v>
      </c>
      <c r="F11" s="6">
        <f ca="1"/>
        <v>42824</v>
      </c>
      <c r="G11" s="6">
        <f ca="1"/>
        <v>42825</v>
      </c>
      <c r="H11" s="6">
        <f ca="1"/>
        <v>42826</v>
      </c>
    </row>
    <row r="12" spans="1:8" ht="57.95" customHeight="1" x14ac:dyDescent="0.25">
      <c r="A12" s="10"/>
      <c r="B12" s="10"/>
      <c r="C12" s="18" t="s">
        <v>36</v>
      </c>
      <c r="D12" s="10"/>
      <c r="E12" s="10"/>
      <c r="F12" s="10"/>
      <c r="G12" s="22" t="s">
        <v>37</v>
      </c>
      <c r="H12" s="10"/>
    </row>
    <row r="13" spans="1:8" ht="19.5" customHeight="1" x14ac:dyDescent="0.25">
      <c r="A13" s="10"/>
      <c r="B13" s="8">
        <f t="array" aca="1" ref="B13:C13" ca="1">DaysAndWeeks+DATE(CalendarYear,3,1)-WEEKDAY(DATE(CalendarYear,3,1),(WeekStart="Monday")+1)+36</f>
        <v>42827</v>
      </c>
      <c r="C13" s="8">
        <f ca="1"/>
        <v>42828</v>
      </c>
      <c r="D13" s="57" t="s">
        <v>0</v>
      </c>
      <c r="E13" s="58"/>
      <c r="F13" s="58"/>
      <c r="G13" s="58"/>
      <c r="H13" s="58"/>
    </row>
    <row r="14" spans="1:8" ht="57.95" customHeight="1" x14ac:dyDescent="0.25">
      <c r="A14" s="10"/>
      <c r="B14" s="11"/>
      <c r="C14" s="11"/>
      <c r="D14" s="57"/>
      <c r="E14" s="58"/>
      <c r="F14" s="58"/>
      <c r="G14" s="58"/>
      <c r="H14" s="58"/>
    </row>
  </sheetData>
  <mergeCells count="2">
    <mergeCell ref="D13:D14"/>
    <mergeCell ref="E13:H14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This row &amp; rows 6, 8, 10, 12, &amp; 14 are cells for entering daily notes related to the calendar day in the cell above" sqref="B4"/>
    <dataValidation allowBlank="1" showInputMessage="1" showErrorMessage="1" prompt="Enter Notes in this cell" sqref="E13:H14"/>
    <dataValidation allowBlank="1" showInputMessage="1" showErrorMessage="1" prompt="Enter Notes in the cell at right" sqref="D13:D14"/>
    <dataValidation allowBlank="1" showInputMessage="1" showErrorMessage="1" prompt="March month calendar" sqref="A1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Automatically determined weekday" sqref="C2:H2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A1:H14"/>
  <sheetViews>
    <sheetView showGridLines="0" topLeftCell="A4" zoomScaleNormal="100" workbookViewId="0">
      <selection activeCell="F11" sqref="F11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"April "&amp;CalendarYear</f>
        <v>April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DaysAndWeeks+DATE(CalendarYear,4,1)-WEEKDAY(DATE(CalendarYear,4,1),(WeekStart="Monday")+1)+1</f>
        <v>42820</v>
      </c>
      <c r="C3" s="6">
        <f ca="1"/>
        <v>42821</v>
      </c>
      <c r="D3" s="6">
        <f ca="1"/>
        <v>42822</v>
      </c>
      <c r="E3" s="6">
        <f ca="1"/>
        <v>42823</v>
      </c>
      <c r="F3" s="6">
        <f ca="1"/>
        <v>42824</v>
      </c>
      <c r="G3" s="6">
        <f ca="1"/>
        <v>42825</v>
      </c>
      <c r="H3" s="6">
        <f ca="1"/>
        <v>42826</v>
      </c>
    </row>
    <row r="4" spans="1:8" ht="57.95" customHeight="1" x14ac:dyDescent="0.25">
      <c r="A4" s="10"/>
      <c r="B4" s="10"/>
      <c r="C4" s="10"/>
      <c r="D4" s="10"/>
      <c r="E4" s="10"/>
      <c r="F4" s="10"/>
      <c r="G4" s="10"/>
      <c r="H4" s="24" t="s">
        <v>38</v>
      </c>
    </row>
    <row r="5" spans="1:8" ht="19.5" customHeight="1" x14ac:dyDescent="0.25">
      <c r="A5" s="10"/>
      <c r="B5" s="8">
        <f t="array" aca="1" ref="B5:H5" ca="1">DaysAndWeeks+DATE(CalendarYear,4,1)-WEEKDAY(DATE(CalendarYear,4,1),(WeekStart="Monday")+1)+8</f>
        <v>42827</v>
      </c>
      <c r="C5" s="8">
        <f ca="1"/>
        <v>42828</v>
      </c>
      <c r="D5" s="8">
        <f ca="1"/>
        <v>42829</v>
      </c>
      <c r="E5" s="8">
        <f ca="1"/>
        <v>42830</v>
      </c>
      <c r="F5" s="16">
        <f ca="1"/>
        <v>42831</v>
      </c>
      <c r="G5" s="8">
        <f ca="1"/>
        <v>42832</v>
      </c>
      <c r="H5" s="8">
        <f ca="1"/>
        <v>42833</v>
      </c>
    </row>
    <row r="6" spans="1:8" ht="57.95" customHeight="1" x14ac:dyDescent="0.25">
      <c r="A6" s="10"/>
      <c r="B6" s="23" t="s">
        <v>39</v>
      </c>
      <c r="C6" s="19"/>
      <c r="D6" s="19" t="s">
        <v>40</v>
      </c>
      <c r="E6" s="11"/>
      <c r="F6" s="20" t="s">
        <v>18</v>
      </c>
      <c r="G6" s="19" t="s">
        <v>41</v>
      </c>
      <c r="H6" s="11"/>
    </row>
    <row r="7" spans="1:8" ht="19.5" customHeight="1" x14ac:dyDescent="0.25">
      <c r="A7" s="10"/>
      <c r="B7" s="6">
        <f t="array" aca="1" ref="B7:H7" ca="1">DaysAndWeeks+DATE(CalendarYear,4,1)-WEEKDAY(DATE(CalendarYear,4,1),(WeekStart="Monday")+1)+15</f>
        <v>42834</v>
      </c>
      <c r="C7" s="6">
        <f ca="1"/>
        <v>42835</v>
      </c>
      <c r="D7" s="6">
        <f ca="1"/>
        <v>42836</v>
      </c>
      <c r="E7" s="6">
        <f ca="1"/>
        <v>42837</v>
      </c>
      <c r="F7" s="12">
        <f ca="1"/>
        <v>42838</v>
      </c>
      <c r="G7" s="12">
        <f ca="1"/>
        <v>42839</v>
      </c>
      <c r="H7" s="12">
        <f ca="1"/>
        <v>42840</v>
      </c>
    </row>
    <row r="8" spans="1:8" ht="57.95" customHeight="1" x14ac:dyDescent="0.25">
      <c r="A8" s="10"/>
      <c r="B8" s="10"/>
      <c r="C8" s="10"/>
      <c r="D8" s="10"/>
      <c r="E8" s="10"/>
      <c r="F8" s="21" t="s">
        <v>20</v>
      </c>
      <c r="G8" s="21" t="s">
        <v>21</v>
      </c>
      <c r="H8" s="13" t="s">
        <v>19</v>
      </c>
    </row>
    <row r="9" spans="1:8" ht="19.5" customHeight="1" x14ac:dyDescent="0.25">
      <c r="A9" s="10"/>
      <c r="B9" s="16">
        <f t="array" aca="1" ref="B9:H9" ca="1">DaysAndWeeks+DATE(CalendarYear,4,1)-WEEKDAY(DATE(CalendarYear,4,1),(WeekStart="Monday")+1)+22</f>
        <v>42841</v>
      </c>
      <c r="C9" s="8">
        <f ca="1"/>
        <v>42842</v>
      </c>
      <c r="D9" s="8">
        <f ca="1"/>
        <v>42843</v>
      </c>
      <c r="E9" s="8">
        <f ca="1"/>
        <v>42844</v>
      </c>
      <c r="F9" s="8">
        <f ca="1"/>
        <v>42845</v>
      </c>
      <c r="G9" s="8">
        <f ca="1"/>
        <v>42846</v>
      </c>
      <c r="H9" s="8">
        <f ca="1"/>
        <v>42847</v>
      </c>
    </row>
    <row r="10" spans="1:8" ht="57.95" customHeight="1" x14ac:dyDescent="0.25">
      <c r="A10" s="10"/>
      <c r="B10" s="20" t="s">
        <v>22</v>
      </c>
      <c r="C10" s="11"/>
      <c r="D10" s="11"/>
      <c r="E10" s="11"/>
      <c r="F10" s="11"/>
      <c r="G10" s="11"/>
      <c r="H10" s="19" t="s">
        <v>42</v>
      </c>
    </row>
    <row r="11" spans="1:8" ht="19.5" customHeight="1" x14ac:dyDescent="0.25">
      <c r="A11" s="10"/>
      <c r="B11" s="6">
        <f t="array" aca="1" ref="B11:H11" ca="1">DaysAndWeeks+DATE(CalendarYear,4,1)-WEEKDAY(DATE(CalendarYear,4,1),(WeekStart="Monday")+1)+29</f>
        <v>42848</v>
      </c>
      <c r="C11" s="6">
        <f ca="1"/>
        <v>42849</v>
      </c>
      <c r="D11" s="6">
        <f ca="1"/>
        <v>42850</v>
      </c>
      <c r="E11" s="6">
        <f ca="1"/>
        <v>42851</v>
      </c>
      <c r="F11" s="6">
        <f ca="1"/>
        <v>42852</v>
      </c>
      <c r="G11" s="6">
        <f ca="1"/>
        <v>42853</v>
      </c>
      <c r="H11" s="6">
        <f ca="1"/>
        <v>42854</v>
      </c>
    </row>
    <row r="12" spans="1:8" ht="57.95" customHeight="1" x14ac:dyDescent="0.25">
      <c r="A12" s="10"/>
      <c r="B12" s="10"/>
      <c r="C12" s="10"/>
      <c r="D12" s="18" t="s">
        <v>43</v>
      </c>
      <c r="E12" s="10"/>
      <c r="F12" s="10"/>
      <c r="G12" s="10"/>
      <c r="H12" s="10"/>
    </row>
    <row r="13" spans="1:8" ht="19.5" customHeight="1" x14ac:dyDescent="0.25">
      <c r="A13" s="10"/>
      <c r="B13" s="8">
        <f t="array" aca="1" ref="B13:C13" ca="1">DaysAndWeeks+DATE(CalendarYear,4,1)-WEEKDAY(DATE(CalendarYear,4,1),(WeekStart="Monday")+1)+36</f>
        <v>42855</v>
      </c>
      <c r="C13" s="8">
        <f ca="1"/>
        <v>42856</v>
      </c>
      <c r="D13" s="57" t="s">
        <v>0</v>
      </c>
      <c r="E13" s="58"/>
      <c r="F13" s="58"/>
      <c r="G13" s="58"/>
      <c r="H13" s="58"/>
    </row>
    <row r="14" spans="1:8" ht="57.95" customHeight="1" x14ac:dyDescent="0.25">
      <c r="A14" s="10"/>
      <c r="B14" s="11"/>
      <c r="C14" s="11"/>
      <c r="D14" s="57"/>
      <c r="E14" s="58"/>
      <c r="F14" s="58"/>
      <c r="G14" s="58"/>
      <c r="H14" s="58"/>
    </row>
  </sheetData>
  <mergeCells count="2">
    <mergeCell ref="D13:D14"/>
    <mergeCell ref="E13:H14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April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A1:H14"/>
  <sheetViews>
    <sheetView showGridLines="0" workbookViewId="0">
      <selection activeCell="G8" sqref="G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"May "&amp;CalendarYear</f>
        <v>May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DaysAndWeeks+DATE(CalendarYear,5,1)-WEEKDAY(DATE(CalendarYear,5,1),(WeekStart="Monday")+1)+1</f>
        <v>42855</v>
      </c>
      <c r="C3" s="12">
        <f ca="1"/>
        <v>42856</v>
      </c>
      <c r="D3" s="6">
        <f ca="1"/>
        <v>42857</v>
      </c>
      <c r="E3" s="6">
        <f ca="1"/>
        <v>42858</v>
      </c>
      <c r="F3" s="6">
        <f ca="1"/>
        <v>42859</v>
      </c>
      <c r="G3" s="12">
        <f ca="1"/>
        <v>42860</v>
      </c>
      <c r="H3" s="6">
        <f ca="1"/>
        <v>42861</v>
      </c>
    </row>
    <row r="4" spans="1:8" ht="57.95" customHeight="1" x14ac:dyDescent="0.25">
      <c r="A4" s="10"/>
      <c r="B4" s="10"/>
      <c r="C4" s="13" t="s">
        <v>44</v>
      </c>
      <c r="D4" s="10"/>
      <c r="E4" s="10"/>
      <c r="F4" s="10"/>
      <c r="G4" s="13" t="s">
        <v>45</v>
      </c>
      <c r="H4" s="10"/>
    </row>
    <row r="5" spans="1:8" ht="19.5" customHeight="1" x14ac:dyDescent="0.25">
      <c r="A5" s="10"/>
      <c r="B5" s="8">
        <f t="array" aca="1" ref="B5:H5" ca="1">DaysAndWeeks+DATE(CalendarYear,5,1)-WEEKDAY(DATE(CalendarYear,5,1),(WeekStart="Monday")+1)+8</f>
        <v>42862</v>
      </c>
      <c r="C5" s="8">
        <f ca="1"/>
        <v>42863</v>
      </c>
      <c r="D5" s="8">
        <f ca="1"/>
        <v>42864</v>
      </c>
      <c r="E5" s="16">
        <f ca="1"/>
        <v>42865</v>
      </c>
      <c r="F5" s="8">
        <f ca="1"/>
        <v>42866</v>
      </c>
      <c r="G5" s="16">
        <f ca="1"/>
        <v>42867</v>
      </c>
      <c r="H5" s="8">
        <f ca="1"/>
        <v>42868</v>
      </c>
    </row>
    <row r="6" spans="1:8" ht="57.95" customHeight="1" x14ac:dyDescent="0.25">
      <c r="A6" s="10"/>
      <c r="B6" s="11"/>
      <c r="C6" s="11"/>
      <c r="D6" s="11"/>
      <c r="E6" s="20" t="s">
        <v>46</v>
      </c>
      <c r="F6" s="11"/>
      <c r="G6" s="26" t="s">
        <v>47</v>
      </c>
      <c r="H6" s="11"/>
    </row>
    <row r="7" spans="1:8" ht="19.5" customHeight="1" x14ac:dyDescent="0.25">
      <c r="A7" s="10"/>
      <c r="B7" s="6">
        <f t="array" aca="1" ref="B7:H7" ca="1">DaysAndWeeks+DATE(CalendarYear,5,1)-WEEKDAY(DATE(CalendarYear,5,1),(WeekStart="Monday")+1)+15</f>
        <v>42869</v>
      </c>
      <c r="C7" s="6">
        <f ca="1"/>
        <v>42870</v>
      </c>
      <c r="D7" s="6">
        <f ca="1"/>
        <v>42871</v>
      </c>
      <c r="E7" s="6">
        <f ca="1"/>
        <v>42872</v>
      </c>
      <c r="F7" s="6">
        <f ca="1"/>
        <v>42873</v>
      </c>
      <c r="G7" s="6">
        <f ca="1"/>
        <v>42874</v>
      </c>
      <c r="H7" s="6">
        <f ca="1"/>
        <v>42875</v>
      </c>
    </row>
    <row r="8" spans="1:8" ht="57.9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9.5" customHeight="1" x14ac:dyDescent="0.25">
      <c r="A9" s="10"/>
      <c r="B9" s="8">
        <f t="array" aca="1" ref="B9:H9" ca="1">DaysAndWeeks+DATE(CalendarYear,5,1)-WEEKDAY(DATE(CalendarYear,5,1),(WeekStart="Monday")+1)+22</f>
        <v>42876</v>
      </c>
      <c r="C9" s="8">
        <f ca="1"/>
        <v>42877</v>
      </c>
      <c r="D9" s="8">
        <f ca="1"/>
        <v>42878</v>
      </c>
      <c r="E9" s="8">
        <f ca="1"/>
        <v>42879</v>
      </c>
      <c r="F9" s="8">
        <f ca="1"/>
        <v>42880</v>
      </c>
      <c r="G9" s="8">
        <f ca="1"/>
        <v>42881</v>
      </c>
      <c r="H9" s="8">
        <f ca="1"/>
        <v>42882</v>
      </c>
    </row>
    <row r="10" spans="1:8" ht="57.95" customHeight="1" x14ac:dyDescent="0.25">
      <c r="A10" s="10"/>
      <c r="B10" s="11"/>
      <c r="C10" s="11"/>
      <c r="D10" s="11"/>
      <c r="E10" s="11"/>
      <c r="F10" s="11"/>
      <c r="G10" s="11"/>
      <c r="H10" s="11"/>
    </row>
    <row r="11" spans="1:8" ht="19.5" customHeight="1" x14ac:dyDescent="0.25">
      <c r="A11" s="10"/>
      <c r="B11" s="6">
        <f t="array" aca="1" ref="B11:H11" ca="1">DaysAndWeeks+DATE(CalendarYear,5,1)-WEEKDAY(DATE(CalendarYear,5,1),(WeekStart="Monday")+1)+29</f>
        <v>42883</v>
      </c>
      <c r="C11" s="6">
        <f ca="1"/>
        <v>42884</v>
      </c>
      <c r="D11" s="6">
        <f ca="1"/>
        <v>42885</v>
      </c>
      <c r="E11" s="6">
        <f ca="1"/>
        <v>42886</v>
      </c>
      <c r="F11" s="6">
        <f ca="1"/>
        <v>42887</v>
      </c>
      <c r="G11" s="6">
        <f ca="1"/>
        <v>42888</v>
      </c>
      <c r="H11" s="6">
        <f ca="1"/>
        <v>42889</v>
      </c>
    </row>
    <row r="12" spans="1:8" ht="57.95" customHeight="1" x14ac:dyDescent="0.25">
      <c r="A12" s="10"/>
      <c r="B12" s="10"/>
      <c r="C12" s="10"/>
      <c r="D12" s="10"/>
      <c r="E12" s="18" t="s">
        <v>48</v>
      </c>
      <c r="F12" s="10"/>
      <c r="G12" s="10"/>
      <c r="H12" s="10"/>
    </row>
    <row r="13" spans="1:8" ht="19.5" customHeight="1" x14ac:dyDescent="0.25">
      <c r="A13" s="10"/>
      <c r="B13" s="8">
        <f t="array" aca="1" ref="B13:C13" ca="1">DaysAndWeeks+DATE(CalendarYear,5,1)-WEEKDAY(DATE(CalendarYear,5,1),(WeekStart="Monday")+1)+36</f>
        <v>42890</v>
      </c>
      <c r="C13" s="8">
        <f ca="1"/>
        <v>42891</v>
      </c>
      <c r="D13" s="57" t="s">
        <v>0</v>
      </c>
      <c r="E13" s="58"/>
      <c r="F13" s="58"/>
      <c r="G13" s="58"/>
      <c r="H13" s="58"/>
    </row>
    <row r="14" spans="1:8" ht="57.95" customHeight="1" x14ac:dyDescent="0.25">
      <c r="A14" s="10"/>
      <c r="B14" s="11"/>
      <c r="C14" s="11"/>
      <c r="D14" s="57"/>
      <c r="E14" s="58"/>
      <c r="F14" s="58"/>
      <c r="G14" s="58"/>
      <c r="H14" s="58"/>
    </row>
  </sheetData>
  <mergeCells count="2">
    <mergeCell ref="D13:D14"/>
    <mergeCell ref="E13:H14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May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A1:H14"/>
  <sheetViews>
    <sheetView showGridLines="0" workbookViewId="0">
      <selection activeCell="G9" sqref="G9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"June "&amp;CalendarYear</f>
        <v>June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DaysAndWeeks+DATE(CalendarYear,6,1)-WEEKDAY(DATE(CalendarYear,6,1),(WeekStart="Monday")+1)+1</f>
        <v>42883</v>
      </c>
      <c r="C3" s="6">
        <f ca="1"/>
        <v>42884</v>
      </c>
      <c r="D3" s="6">
        <f ca="1"/>
        <v>42885</v>
      </c>
      <c r="E3" s="6">
        <f ca="1"/>
        <v>42886</v>
      </c>
      <c r="F3" s="6">
        <f ca="1"/>
        <v>42887</v>
      </c>
      <c r="G3" s="6">
        <f ca="1"/>
        <v>42888</v>
      </c>
      <c r="H3" s="6">
        <f ca="1"/>
        <v>42889</v>
      </c>
    </row>
    <row r="4" spans="1:8" ht="57.95" customHeight="1" x14ac:dyDescent="0.25">
      <c r="A4" s="10"/>
      <c r="B4" s="27"/>
      <c r="C4" s="27"/>
      <c r="D4" s="27"/>
      <c r="E4" s="27"/>
      <c r="F4" s="27" t="s">
        <v>49</v>
      </c>
      <c r="G4" s="27"/>
      <c r="H4" s="27"/>
    </row>
    <row r="5" spans="1:8" ht="19.5" customHeight="1" x14ac:dyDescent="0.25">
      <c r="A5" s="10"/>
      <c r="B5" s="8">
        <f t="array" aca="1" ref="B5:H5" ca="1">DaysAndWeeks+DATE(CalendarYear,6,1)-WEEKDAY(DATE(CalendarYear,6,1),(WeekStart="Monday")+1)+8</f>
        <v>42890</v>
      </c>
      <c r="C5" s="8">
        <f ca="1"/>
        <v>42891</v>
      </c>
      <c r="D5" s="8">
        <f ca="1"/>
        <v>42892</v>
      </c>
      <c r="E5" s="8">
        <f ca="1"/>
        <v>42893</v>
      </c>
      <c r="F5" s="8">
        <f ca="1"/>
        <v>42894</v>
      </c>
      <c r="G5" s="8">
        <f ca="1"/>
        <v>42895</v>
      </c>
      <c r="H5" s="8">
        <f ca="1"/>
        <v>42896</v>
      </c>
    </row>
    <row r="6" spans="1:8" ht="57.95" customHeight="1" x14ac:dyDescent="0.25">
      <c r="A6" s="10"/>
      <c r="B6" s="28"/>
      <c r="C6" s="28" t="s">
        <v>50</v>
      </c>
      <c r="D6" s="28"/>
      <c r="E6" s="28"/>
      <c r="F6" s="28"/>
      <c r="G6" s="28" t="s">
        <v>51</v>
      </c>
      <c r="H6" s="28"/>
    </row>
    <row r="7" spans="1:8" ht="19.5" customHeight="1" x14ac:dyDescent="0.25">
      <c r="A7" s="10"/>
      <c r="B7" s="6">
        <f t="array" aca="1" ref="B7:H7" ca="1">DaysAndWeeks+DATE(CalendarYear,6,1)-WEEKDAY(DATE(CalendarYear,6,1),(WeekStart="Monday")+1)+15</f>
        <v>42897</v>
      </c>
      <c r="C7" s="6">
        <f ca="1"/>
        <v>42898</v>
      </c>
      <c r="D7" s="6">
        <f ca="1"/>
        <v>42899</v>
      </c>
      <c r="E7" s="6">
        <f ca="1"/>
        <v>42900</v>
      </c>
      <c r="F7" s="6">
        <f ca="1"/>
        <v>42901</v>
      </c>
      <c r="G7" s="6">
        <f ca="1"/>
        <v>42902</v>
      </c>
      <c r="H7" s="6">
        <f ca="1"/>
        <v>42903</v>
      </c>
    </row>
    <row r="8" spans="1:8" ht="57.95" customHeight="1" x14ac:dyDescent="0.25">
      <c r="A8" s="10"/>
      <c r="B8" s="27"/>
      <c r="C8" s="27"/>
      <c r="D8" s="27"/>
      <c r="E8" s="27"/>
      <c r="F8" s="27"/>
      <c r="G8" s="27"/>
      <c r="H8" s="27"/>
    </row>
    <row r="9" spans="1:8" ht="19.5" customHeight="1" x14ac:dyDescent="0.25">
      <c r="A9" s="10"/>
      <c r="B9" s="8">
        <f t="array" aca="1" ref="B9:H9" ca="1">DaysAndWeeks+DATE(CalendarYear,6,1)-WEEKDAY(DATE(CalendarYear,6,1),(WeekStart="Monday")+1)+22</f>
        <v>42904</v>
      </c>
      <c r="C9" s="8">
        <f ca="1"/>
        <v>42905</v>
      </c>
      <c r="D9" s="8">
        <f ca="1"/>
        <v>42906</v>
      </c>
      <c r="E9" s="8">
        <f ca="1"/>
        <v>42907</v>
      </c>
      <c r="F9" s="8">
        <f ca="1"/>
        <v>42908</v>
      </c>
      <c r="G9" s="8">
        <f ca="1"/>
        <v>42909</v>
      </c>
      <c r="H9" s="8">
        <f ca="1"/>
        <v>42910</v>
      </c>
    </row>
    <row r="10" spans="1:8" ht="57.95" customHeight="1" x14ac:dyDescent="0.25">
      <c r="A10" s="10"/>
      <c r="B10" s="28"/>
      <c r="C10" s="28"/>
      <c r="D10" s="28"/>
      <c r="E10" s="28"/>
      <c r="F10" s="28"/>
      <c r="G10" s="28"/>
      <c r="H10" s="28" t="s">
        <v>52</v>
      </c>
    </row>
    <row r="11" spans="1:8" ht="19.5" customHeight="1" x14ac:dyDescent="0.25">
      <c r="A11" s="10"/>
      <c r="B11" s="6">
        <f t="array" aca="1" ref="B11:H11" ca="1">DaysAndWeeks+DATE(CalendarYear,6,1)-WEEKDAY(DATE(CalendarYear,6,1),(WeekStart="Monday")+1)+29</f>
        <v>42911</v>
      </c>
      <c r="C11" s="6">
        <f ca="1"/>
        <v>42912</v>
      </c>
      <c r="D11" s="6">
        <f ca="1"/>
        <v>42913</v>
      </c>
      <c r="E11" s="6">
        <f ca="1"/>
        <v>42914</v>
      </c>
      <c r="F11" s="6">
        <f ca="1"/>
        <v>42915</v>
      </c>
      <c r="G11" s="6">
        <f ca="1"/>
        <v>42916</v>
      </c>
      <c r="H11" s="6">
        <f ca="1"/>
        <v>42917</v>
      </c>
    </row>
    <row r="12" spans="1:8" ht="57.95" customHeight="1" x14ac:dyDescent="0.25">
      <c r="A12" s="10"/>
      <c r="B12" s="27"/>
      <c r="C12" s="27" t="s">
        <v>53</v>
      </c>
      <c r="D12" s="27"/>
      <c r="E12" s="27"/>
      <c r="F12" s="27"/>
      <c r="G12" s="27"/>
      <c r="H12" s="27"/>
    </row>
    <row r="13" spans="1:8" ht="19.5" customHeight="1" x14ac:dyDescent="0.25">
      <c r="A13" s="10"/>
      <c r="B13" s="8">
        <f t="array" aca="1" ref="B13:C13" ca="1">DaysAndWeeks+DATE(CalendarYear,6,1)-WEEKDAY(DATE(CalendarYear,6,1),(WeekStart="Monday")+1)+36</f>
        <v>42918</v>
      </c>
      <c r="C13" s="8">
        <f ca="1"/>
        <v>42919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June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8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A1:H14"/>
  <sheetViews>
    <sheetView showGridLines="0" topLeftCell="A4" zoomScaleNormal="100" workbookViewId="0">
      <selection activeCell="E13" sqref="E13:H14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"July "&amp;CalendarYear</f>
        <v>July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DaysAndWeeks+DATE(CalendarYear,7,1)-WEEKDAY(DATE(CalendarYear,7,1),(WeekStart="Monday")+1)+1</f>
        <v>42911</v>
      </c>
      <c r="C3" s="6">
        <f ca="1"/>
        <v>42912</v>
      </c>
      <c r="D3" s="6">
        <f ca="1"/>
        <v>42913</v>
      </c>
      <c r="E3" s="6">
        <f ca="1"/>
        <v>42914</v>
      </c>
      <c r="F3" s="6">
        <f ca="1"/>
        <v>42915</v>
      </c>
      <c r="G3" s="6">
        <f ca="1"/>
        <v>42916</v>
      </c>
      <c r="H3" s="6">
        <f ca="1"/>
        <v>42917</v>
      </c>
    </row>
    <row r="4" spans="1:8" ht="57.95" customHeight="1" x14ac:dyDescent="0.25">
      <c r="A4" s="10"/>
      <c r="B4" s="27"/>
      <c r="C4" s="27"/>
      <c r="D4" s="27"/>
      <c r="E4" s="27"/>
      <c r="F4" s="27"/>
      <c r="G4" s="27"/>
      <c r="H4" s="27" t="s">
        <v>54</v>
      </c>
    </row>
    <row r="5" spans="1:8" ht="19.5" customHeight="1" x14ac:dyDescent="0.25">
      <c r="A5" s="10"/>
      <c r="B5" s="8">
        <f t="array" aca="1" ref="B5:H5" ca="1">DaysAndWeeks+DATE(CalendarYear,7,1)-WEEKDAY(DATE(CalendarYear,7,1),(WeekStart="Monday")+1)+8</f>
        <v>42918</v>
      </c>
      <c r="C5" s="8">
        <f ca="1"/>
        <v>42919</v>
      </c>
      <c r="D5" s="8">
        <f ca="1"/>
        <v>42920</v>
      </c>
      <c r="E5" s="8">
        <f ca="1"/>
        <v>42921</v>
      </c>
      <c r="F5" s="8">
        <f ca="1"/>
        <v>42922</v>
      </c>
      <c r="G5" s="8">
        <f ca="1"/>
        <v>42923</v>
      </c>
      <c r="H5" s="16">
        <f ca="1"/>
        <v>42924</v>
      </c>
    </row>
    <row r="6" spans="1:8" ht="57.95" customHeight="1" x14ac:dyDescent="0.25">
      <c r="A6" s="10"/>
      <c r="B6" s="28"/>
      <c r="C6" s="28"/>
      <c r="D6" s="28"/>
      <c r="E6" s="28"/>
      <c r="F6" s="28"/>
      <c r="G6" s="28"/>
      <c r="H6" s="25" t="s">
        <v>55</v>
      </c>
    </row>
    <row r="7" spans="1:8" ht="19.5" customHeight="1" x14ac:dyDescent="0.25">
      <c r="A7" s="10"/>
      <c r="B7" s="12">
        <f t="array" aca="1" ref="B7:H7" ca="1">DaysAndWeeks+DATE(CalendarYear,7,1)-WEEKDAY(DATE(CalendarYear,7,1),(WeekStart="Monday")+1)+15</f>
        <v>42925</v>
      </c>
      <c r="C7" s="12">
        <f ca="1"/>
        <v>42926</v>
      </c>
      <c r="D7" s="12">
        <f ca="1"/>
        <v>42927</v>
      </c>
      <c r="E7" s="6">
        <f ca="1"/>
        <v>42928</v>
      </c>
      <c r="F7" s="6">
        <f ca="1"/>
        <v>42929</v>
      </c>
      <c r="G7" s="6">
        <f ca="1"/>
        <v>42930</v>
      </c>
      <c r="H7" s="6">
        <f ca="1"/>
        <v>42931</v>
      </c>
    </row>
    <row r="8" spans="1:8" ht="57.95" customHeight="1" x14ac:dyDescent="0.25">
      <c r="A8" s="10"/>
      <c r="B8" s="25" t="s">
        <v>56</v>
      </c>
      <c r="C8" s="30" t="s">
        <v>57</v>
      </c>
      <c r="D8" s="30" t="s">
        <v>58</v>
      </c>
      <c r="E8" s="27"/>
      <c r="F8" s="27"/>
      <c r="G8" s="27"/>
      <c r="H8" s="27"/>
    </row>
    <row r="9" spans="1:8" ht="19.5" customHeight="1" x14ac:dyDescent="0.25">
      <c r="A9" s="10"/>
      <c r="B9" s="8">
        <f t="array" aca="1" ref="B9:H9" ca="1">DaysAndWeeks+DATE(CalendarYear,7,1)-WEEKDAY(DATE(CalendarYear,7,1),(WeekStart="Monday")+1)+22</f>
        <v>42932</v>
      </c>
      <c r="C9" s="8">
        <f ca="1"/>
        <v>42933</v>
      </c>
      <c r="D9" s="8">
        <f ca="1"/>
        <v>42934</v>
      </c>
      <c r="E9" s="8">
        <f ca="1"/>
        <v>42935</v>
      </c>
      <c r="F9" s="8">
        <f ca="1"/>
        <v>42936</v>
      </c>
      <c r="G9" s="8">
        <f ca="1"/>
        <v>42937</v>
      </c>
      <c r="H9" s="8">
        <f ca="1"/>
        <v>42938</v>
      </c>
    </row>
    <row r="10" spans="1:8" ht="57.95" customHeight="1" x14ac:dyDescent="0.25">
      <c r="A10" s="10"/>
      <c r="B10" s="28"/>
      <c r="C10" s="28"/>
      <c r="D10" s="28"/>
      <c r="E10" s="28"/>
      <c r="F10" s="28"/>
      <c r="G10" s="28"/>
      <c r="H10" s="28"/>
    </row>
    <row r="11" spans="1:8" ht="19.5" customHeight="1" x14ac:dyDescent="0.25">
      <c r="A11" s="10"/>
      <c r="B11" s="6">
        <f t="array" aca="1" ref="B11:H11" ca="1">DaysAndWeeks+DATE(CalendarYear,7,1)-WEEKDAY(DATE(CalendarYear,7,1),(WeekStart="Monday")+1)+29</f>
        <v>42939</v>
      </c>
      <c r="C11" s="6">
        <f ca="1"/>
        <v>42940</v>
      </c>
      <c r="D11" s="6">
        <f ca="1"/>
        <v>42941</v>
      </c>
      <c r="E11" s="6">
        <f ca="1"/>
        <v>42942</v>
      </c>
      <c r="F11" s="6">
        <f ca="1"/>
        <v>42943</v>
      </c>
      <c r="G11" s="12">
        <f ca="1"/>
        <v>42944</v>
      </c>
      <c r="H11" s="6">
        <f ca="1"/>
        <v>42945</v>
      </c>
    </row>
    <row r="12" spans="1:8" ht="57.95" customHeight="1" x14ac:dyDescent="0.25">
      <c r="A12" s="10"/>
      <c r="B12" s="27"/>
      <c r="C12" s="27"/>
      <c r="D12" s="27"/>
      <c r="E12" s="27"/>
      <c r="F12" s="27"/>
      <c r="G12" s="31" t="s">
        <v>59</v>
      </c>
      <c r="H12" s="27" t="s">
        <v>60</v>
      </c>
    </row>
    <row r="13" spans="1:8" ht="19.5" customHeight="1" x14ac:dyDescent="0.25">
      <c r="A13" s="10"/>
      <c r="B13" s="8">
        <f t="array" aca="1" ref="B13:C13" ca="1">DaysAndWeeks+DATE(CalendarYear,7,1)-WEEKDAY(DATE(CalendarYear,7,1),(WeekStart="Monday")+1)+36</f>
        <v>42946</v>
      </c>
      <c r="C13" s="8">
        <f ca="1"/>
        <v>42947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July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H14"/>
  <sheetViews>
    <sheetView showGridLines="0" workbookViewId="0">
      <selection activeCell="E9" sqref="E9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"August "&amp;CalendarYear</f>
        <v>August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DaysAndWeeks+DATE(CalendarYear,8,1)-WEEKDAY(DATE(CalendarYear,8,1),(WeekStart="Monday")+1)+1</f>
        <v>42946</v>
      </c>
      <c r="C3" s="6">
        <f ca="1"/>
        <v>42947</v>
      </c>
      <c r="D3" s="6">
        <f ca="1"/>
        <v>42948</v>
      </c>
      <c r="E3" s="6">
        <f ca="1"/>
        <v>42949</v>
      </c>
      <c r="F3" s="6">
        <f ca="1"/>
        <v>42950</v>
      </c>
      <c r="G3" s="6">
        <f ca="1"/>
        <v>42951</v>
      </c>
      <c r="H3" s="6">
        <f ca="1"/>
        <v>42952</v>
      </c>
    </row>
    <row r="4" spans="1:8" ht="57.95" customHeight="1" x14ac:dyDescent="0.25">
      <c r="A4" s="10"/>
      <c r="B4" s="27"/>
      <c r="C4" s="27"/>
      <c r="D4" s="27"/>
      <c r="E4" s="27"/>
      <c r="F4" s="27"/>
      <c r="G4" s="27" t="s">
        <v>61</v>
      </c>
      <c r="H4" s="27"/>
    </row>
    <row r="5" spans="1:8" ht="19.5" customHeight="1" x14ac:dyDescent="0.25">
      <c r="A5" s="10"/>
      <c r="B5" s="8">
        <f t="array" aca="1" ref="B5:H5" ca="1">DaysAndWeeks+DATE(CalendarYear,8,1)-WEEKDAY(DATE(CalendarYear,8,1),(WeekStart="Monday")+1)+8</f>
        <v>42953</v>
      </c>
      <c r="C5" s="8">
        <f ca="1"/>
        <v>42954</v>
      </c>
      <c r="D5" s="8">
        <f ca="1"/>
        <v>42955</v>
      </c>
      <c r="E5" s="8">
        <f ca="1"/>
        <v>42956</v>
      </c>
      <c r="F5" s="8">
        <f ca="1"/>
        <v>42957</v>
      </c>
      <c r="G5" s="8">
        <f ca="1"/>
        <v>42958</v>
      </c>
      <c r="H5" s="16">
        <f ca="1"/>
        <v>42959</v>
      </c>
    </row>
    <row r="6" spans="1:8" ht="57.95" customHeight="1" x14ac:dyDescent="0.25">
      <c r="A6" s="10"/>
      <c r="B6" s="28"/>
      <c r="C6" s="28" t="s">
        <v>63</v>
      </c>
      <c r="D6" s="28"/>
      <c r="E6" s="28"/>
      <c r="F6" s="28"/>
      <c r="G6" s="28"/>
      <c r="H6" s="25" t="s">
        <v>62</v>
      </c>
    </row>
    <row r="7" spans="1:8" ht="19.5" customHeight="1" x14ac:dyDescent="0.25">
      <c r="A7" s="10"/>
      <c r="B7" s="6">
        <f t="array" aca="1" ref="B7:H7" ca="1">DaysAndWeeks+DATE(CalendarYear,8,1)-WEEKDAY(DATE(CalendarYear,8,1),(WeekStart="Monday")+1)+15</f>
        <v>42960</v>
      </c>
      <c r="C7" s="12">
        <f ca="1"/>
        <v>42961</v>
      </c>
      <c r="D7" s="6">
        <f ca="1"/>
        <v>42962</v>
      </c>
      <c r="E7" s="6">
        <f ca="1"/>
        <v>42963</v>
      </c>
      <c r="F7" s="6">
        <f ca="1"/>
        <v>42964</v>
      </c>
      <c r="G7" s="6">
        <f ca="1"/>
        <v>42965</v>
      </c>
      <c r="H7" s="6">
        <f ca="1"/>
        <v>42966</v>
      </c>
    </row>
    <row r="8" spans="1:8" ht="57.95" customHeight="1" x14ac:dyDescent="0.25">
      <c r="A8" s="10"/>
      <c r="B8" s="27"/>
      <c r="C8" s="25" t="s">
        <v>64</v>
      </c>
      <c r="D8" s="27"/>
      <c r="E8" s="27" t="s">
        <v>65</v>
      </c>
      <c r="F8" s="27"/>
      <c r="G8" s="27" t="s">
        <v>66</v>
      </c>
      <c r="H8" s="27"/>
    </row>
    <row r="9" spans="1:8" ht="19.5" customHeight="1" x14ac:dyDescent="0.25">
      <c r="A9" s="10"/>
      <c r="B9" s="8">
        <f t="array" aca="1" ref="B9:H9" ca="1">DaysAndWeeks+DATE(CalendarYear,8,1)-WEEKDAY(DATE(CalendarYear,8,1),(WeekStart="Monday")+1)+22</f>
        <v>42967</v>
      </c>
      <c r="C9" s="8">
        <f ca="1"/>
        <v>42968</v>
      </c>
      <c r="D9" s="8">
        <f ca="1"/>
        <v>42969</v>
      </c>
      <c r="E9" s="8">
        <f ca="1"/>
        <v>42970</v>
      </c>
      <c r="F9" s="8">
        <f ca="1"/>
        <v>42971</v>
      </c>
      <c r="G9" s="8">
        <f ca="1"/>
        <v>42972</v>
      </c>
      <c r="H9" s="8">
        <f ca="1"/>
        <v>42973</v>
      </c>
    </row>
    <row r="10" spans="1:8" ht="57.95" customHeight="1" x14ac:dyDescent="0.25">
      <c r="A10" s="10"/>
      <c r="B10" s="28"/>
      <c r="C10" s="28"/>
      <c r="D10" s="28"/>
      <c r="E10" s="28"/>
      <c r="F10" s="28"/>
      <c r="G10" s="28"/>
      <c r="H10" s="28" t="s">
        <v>67</v>
      </c>
    </row>
    <row r="11" spans="1:8" ht="19.5" customHeight="1" x14ac:dyDescent="0.25">
      <c r="A11" s="10"/>
      <c r="B11" s="6">
        <f t="array" aca="1" ref="B11:H11" ca="1">DaysAndWeeks+DATE(CalendarYear,8,1)-WEEKDAY(DATE(CalendarYear,8,1),(WeekStart="Monday")+1)+29</f>
        <v>42974</v>
      </c>
      <c r="C11" s="6">
        <f ca="1"/>
        <v>42975</v>
      </c>
      <c r="D11" s="6">
        <f ca="1"/>
        <v>42976</v>
      </c>
      <c r="E11" s="6">
        <f ca="1"/>
        <v>42977</v>
      </c>
      <c r="F11" s="6">
        <f ca="1"/>
        <v>42978</v>
      </c>
      <c r="G11" s="6">
        <f ca="1"/>
        <v>42979</v>
      </c>
      <c r="H11" s="6">
        <f ca="1"/>
        <v>42980</v>
      </c>
    </row>
    <row r="12" spans="1:8" ht="57.95" customHeight="1" x14ac:dyDescent="0.25">
      <c r="A12" s="10"/>
      <c r="B12" s="27"/>
      <c r="C12" s="27"/>
      <c r="D12" s="27"/>
      <c r="E12" s="27"/>
      <c r="F12" s="27"/>
      <c r="G12" s="27"/>
      <c r="H12" s="27"/>
    </row>
    <row r="13" spans="1:8" ht="19.5" customHeight="1" x14ac:dyDescent="0.25">
      <c r="A13" s="10"/>
      <c r="B13" s="8">
        <f t="array" aca="1" ref="B13:C13" ca="1">DaysAndWeeks+DATE(CalendarYear,8,1)-WEEKDAY(DATE(CalendarYear,8,1),(WeekStart="Monday")+1)+36</f>
        <v>42981</v>
      </c>
      <c r="C13" s="8">
        <f ca="1"/>
        <v>42982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August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A1:H14"/>
  <sheetViews>
    <sheetView showGridLines="0" topLeftCell="A4" workbookViewId="0">
      <selection activeCell="G10" sqref="G10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0"/>
      <c r="B1" s="9" t="str">
        <f ca="1">"September "&amp;CalendarYear</f>
        <v>September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DaysAndWeeks+DATE(CalendarYear,9,1)-WEEKDAY(DATE(CalendarYear,9,1),(WeekStart="Monday")+1)+1</f>
        <v>42974</v>
      </c>
      <c r="C3" s="6">
        <f ca="1"/>
        <v>42975</v>
      </c>
      <c r="D3" s="6">
        <f ca="1"/>
        <v>42976</v>
      </c>
      <c r="E3" s="6">
        <f ca="1"/>
        <v>42977</v>
      </c>
      <c r="F3" s="6">
        <f ca="1"/>
        <v>42978</v>
      </c>
      <c r="G3" s="6">
        <f ca="1"/>
        <v>42979</v>
      </c>
      <c r="H3" s="6">
        <f ca="1"/>
        <v>42980</v>
      </c>
    </row>
    <row r="4" spans="1:8" ht="57.95" customHeight="1" x14ac:dyDescent="0.25">
      <c r="A4" s="10"/>
      <c r="B4" s="27"/>
      <c r="C4" s="27"/>
      <c r="D4" s="27"/>
      <c r="E4" s="27"/>
      <c r="F4" s="27"/>
      <c r="G4" s="27" t="s">
        <v>68</v>
      </c>
      <c r="H4" s="27"/>
    </row>
    <row r="5" spans="1:8" ht="19.5" customHeight="1" x14ac:dyDescent="0.25">
      <c r="A5" s="10"/>
      <c r="B5" s="8">
        <f t="array" aca="1" ref="B5:H5" ca="1">DaysAndWeeks+DATE(CalendarYear,9,1)-WEEKDAY(DATE(CalendarYear,9,1),(WeekStart="Monday")+1)+8</f>
        <v>42981</v>
      </c>
      <c r="C5" s="8">
        <f ca="1"/>
        <v>42982</v>
      </c>
      <c r="D5" s="8">
        <f ca="1"/>
        <v>42983</v>
      </c>
      <c r="E5" s="8">
        <f ca="1"/>
        <v>42984</v>
      </c>
      <c r="F5" s="8">
        <f ca="1"/>
        <v>42985</v>
      </c>
      <c r="G5" s="8">
        <f ca="1"/>
        <v>42986</v>
      </c>
      <c r="H5" s="8">
        <f ca="1"/>
        <v>42987</v>
      </c>
    </row>
    <row r="6" spans="1:8" ht="57.95" customHeight="1" x14ac:dyDescent="0.25">
      <c r="A6" s="10"/>
      <c r="B6" s="28"/>
      <c r="C6" s="28"/>
      <c r="D6" s="28" t="s">
        <v>69</v>
      </c>
      <c r="E6" s="28"/>
      <c r="F6" s="28"/>
      <c r="G6" s="28"/>
      <c r="H6" s="28"/>
    </row>
    <row r="7" spans="1:8" ht="19.5" customHeight="1" x14ac:dyDescent="0.25">
      <c r="A7" s="10"/>
      <c r="B7" s="6">
        <f t="array" aca="1" ref="B7:H7" ca="1">DaysAndWeeks+DATE(CalendarYear,9,1)-WEEKDAY(DATE(CalendarYear,9,1),(WeekStart="Monday")+1)+15</f>
        <v>42988</v>
      </c>
      <c r="C7" s="6">
        <f ca="1"/>
        <v>42989</v>
      </c>
      <c r="D7" s="6">
        <f ca="1"/>
        <v>42990</v>
      </c>
      <c r="E7" s="6">
        <f ca="1"/>
        <v>42991</v>
      </c>
      <c r="F7" s="6">
        <f ca="1"/>
        <v>42992</v>
      </c>
      <c r="G7" s="6">
        <f ca="1"/>
        <v>42993</v>
      </c>
      <c r="H7" s="6">
        <f ca="1"/>
        <v>42994</v>
      </c>
    </row>
    <row r="8" spans="1:8" ht="57.95" customHeight="1" x14ac:dyDescent="0.25">
      <c r="A8" s="10"/>
      <c r="B8" s="27"/>
      <c r="C8" s="27"/>
      <c r="D8" s="27"/>
      <c r="E8" s="27"/>
      <c r="F8" s="27"/>
      <c r="G8" s="27" t="s">
        <v>70</v>
      </c>
      <c r="H8" s="27" t="s">
        <v>71</v>
      </c>
    </row>
    <row r="9" spans="1:8" ht="19.5" customHeight="1" x14ac:dyDescent="0.25">
      <c r="A9" s="10"/>
      <c r="B9" s="8">
        <f t="array" aca="1" ref="B9:H9" ca="1">DaysAndWeeks+DATE(CalendarYear,9,1)-WEEKDAY(DATE(CalendarYear,9,1),(WeekStart="Monday")+1)+22</f>
        <v>42995</v>
      </c>
      <c r="C9" s="8">
        <f ca="1"/>
        <v>42996</v>
      </c>
      <c r="D9" s="8">
        <f ca="1"/>
        <v>42997</v>
      </c>
      <c r="E9" s="8">
        <f ca="1"/>
        <v>42998</v>
      </c>
      <c r="F9" s="8">
        <f ca="1"/>
        <v>42999</v>
      </c>
      <c r="G9" s="8">
        <f ca="1"/>
        <v>43000</v>
      </c>
      <c r="H9" s="8">
        <f ca="1"/>
        <v>43001</v>
      </c>
    </row>
    <row r="10" spans="1:8" ht="57.95" customHeight="1" x14ac:dyDescent="0.25">
      <c r="A10" s="10"/>
      <c r="B10" s="28"/>
      <c r="C10" s="28"/>
      <c r="D10" s="28" t="s">
        <v>72</v>
      </c>
      <c r="E10" s="32" t="s">
        <v>73</v>
      </c>
      <c r="F10" s="28"/>
      <c r="G10" s="28"/>
      <c r="H10" s="28"/>
    </row>
    <row r="11" spans="1:8" ht="19.5" customHeight="1" x14ac:dyDescent="0.25">
      <c r="A11" s="10"/>
      <c r="B11" s="6">
        <f t="array" aca="1" ref="B11:H11" ca="1">DaysAndWeeks+DATE(CalendarYear,9,1)-WEEKDAY(DATE(CalendarYear,9,1),(WeekStart="Monday")+1)+29</f>
        <v>43002</v>
      </c>
      <c r="C11" s="6">
        <f ca="1"/>
        <v>43003</v>
      </c>
      <c r="D11" s="6">
        <f ca="1"/>
        <v>43004</v>
      </c>
      <c r="E11" s="6">
        <f ca="1"/>
        <v>43005</v>
      </c>
      <c r="F11" s="6">
        <f ca="1"/>
        <v>43006</v>
      </c>
      <c r="G11" s="6">
        <f ca="1"/>
        <v>43007</v>
      </c>
      <c r="H11" s="6">
        <f ca="1"/>
        <v>43008</v>
      </c>
    </row>
    <row r="12" spans="1:8" ht="57.95" customHeight="1" x14ac:dyDescent="0.25">
      <c r="A12" s="10"/>
      <c r="B12" s="27" t="s">
        <v>74</v>
      </c>
      <c r="C12" s="27"/>
      <c r="D12" s="27"/>
      <c r="E12" s="27" t="s">
        <v>75</v>
      </c>
      <c r="F12" s="27"/>
      <c r="G12" s="27"/>
      <c r="H12" s="27"/>
    </row>
    <row r="13" spans="1:8" ht="19.5" customHeight="1" x14ac:dyDescent="0.25">
      <c r="A13" s="10"/>
      <c r="B13" s="8">
        <f t="array" aca="1" ref="B13:C13" ca="1">DaysAndWeeks+DATE(CalendarYear,9,1)-WEEKDAY(DATE(CalendarYear,9,1),(WeekStart="Monday")+1)+36</f>
        <v>43009</v>
      </c>
      <c r="C13" s="8">
        <f ca="1"/>
        <v>43010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September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A1:H14"/>
  <sheetViews>
    <sheetView showGridLines="0" workbookViewId="0">
      <selection activeCell="I8" sqref="I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0"/>
      <c r="B1" s="9" t="str">
        <f ca="1">"October "&amp;CalendarYear</f>
        <v>October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DaysAndWeeks+DATE(CalendarYear,10,1)-WEEKDAY(DATE(CalendarYear,10,1),(WeekStart="Monday")+1)+1</f>
        <v>43009</v>
      </c>
      <c r="C3" s="6">
        <f ca="1"/>
        <v>43010</v>
      </c>
      <c r="D3" s="6">
        <f ca="1"/>
        <v>43011</v>
      </c>
      <c r="E3" s="6">
        <f ca="1"/>
        <v>43012</v>
      </c>
      <c r="F3" s="6">
        <f ca="1"/>
        <v>43013</v>
      </c>
      <c r="G3" s="6">
        <f ca="1"/>
        <v>43014</v>
      </c>
      <c r="H3" s="6">
        <f ca="1"/>
        <v>43015</v>
      </c>
    </row>
    <row r="4" spans="1:8" ht="57.95" customHeight="1" x14ac:dyDescent="0.25">
      <c r="A4" s="10"/>
      <c r="B4" s="27" t="s">
        <v>76</v>
      </c>
      <c r="C4" s="27"/>
      <c r="D4" s="27"/>
      <c r="E4" s="27" t="s">
        <v>77</v>
      </c>
      <c r="F4" s="27" t="s">
        <v>78</v>
      </c>
      <c r="G4" s="27"/>
      <c r="H4" s="27"/>
    </row>
    <row r="5" spans="1:8" ht="19.5" customHeight="1" x14ac:dyDescent="0.25">
      <c r="A5" s="10"/>
      <c r="B5" s="8">
        <f t="array" aca="1" ref="B5:H5" ca="1">DaysAndWeeks+DATE(CalendarYear,10,1)-WEEKDAY(DATE(CalendarYear,10,1),(WeekStart="Monday")+1)+8</f>
        <v>43016</v>
      </c>
      <c r="C5" s="8">
        <f ca="1"/>
        <v>43017</v>
      </c>
      <c r="D5" s="8">
        <f ca="1"/>
        <v>43018</v>
      </c>
      <c r="E5" s="8">
        <f ca="1"/>
        <v>43019</v>
      </c>
      <c r="F5" s="8">
        <f ca="1"/>
        <v>43020</v>
      </c>
      <c r="G5" s="16">
        <f ca="1"/>
        <v>43021</v>
      </c>
      <c r="H5" s="8">
        <f ca="1"/>
        <v>43022</v>
      </c>
    </row>
    <row r="6" spans="1:8" ht="63.75" customHeight="1" x14ac:dyDescent="0.25">
      <c r="A6" s="10"/>
      <c r="B6" s="28"/>
      <c r="C6" s="28"/>
      <c r="D6" s="28"/>
      <c r="E6" s="28"/>
      <c r="F6" s="28"/>
      <c r="G6" s="31" t="s">
        <v>85</v>
      </c>
      <c r="H6" s="28" t="s">
        <v>79</v>
      </c>
    </row>
    <row r="7" spans="1:8" ht="19.5" customHeight="1" x14ac:dyDescent="0.25">
      <c r="A7" s="10"/>
      <c r="B7" s="6">
        <f t="array" aca="1" ref="B7:H7" ca="1">DaysAndWeeks+DATE(CalendarYear,10,1)-WEEKDAY(DATE(CalendarYear,10,1),(WeekStart="Monday")+1)+15</f>
        <v>43023</v>
      </c>
      <c r="C7" s="6">
        <f ca="1"/>
        <v>43024</v>
      </c>
      <c r="D7" s="6">
        <f ca="1"/>
        <v>43025</v>
      </c>
      <c r="E7" s="6">
        <f ca="1"/>
        <v>43026</v>
      </c>
      <c r="F7" s="6">
        <f ca="1"/>
        <v>43027</v>
      </c>
      <c r="G7" s="6">
        <f ca="1"/>
        <v>43028</v>
      </c>
      <c r="H7" s="6">
        <f ca="1"/>
        <v>43029</v>
      </c>
    </row>
    <row r="8" spans="1:8" ht="57.95" customHeight="1" x14ac:dyDescent="0.25">
      <c r="A8" s="10"/>
      <c r="B8" s="27"/>
      <c r="C8" s="27" t="s">
        <v>80</v>
      </c>
      <c r="D8" s="27"/>
      <c r="E8" s="27"/>
      <c r="F8" s="27" t="s">
        <v>81</v>
      </c>
      <c r="G8" s="27"/>
      <c r="H8" s="29" t="s">
        <v>82</v>
      </c>
    </row>
    <row r="9" spans="1:8" ht="19.5" customHeight="1" x14ac:dyDescent="0.25">
      <c r="A9" s="10"/>
      <c r="B9" s="8">
        <f t="array" aca="1" ref="B9:H9" ca="1">DaysAndWeeks+DATE(CalendarYear,10,1)-WEEKDAY(DATE(CalendarYear,10,1),(WeekStart="Monday")+1)+22</f>
        <v>43030</v>
      </c>
      <c r="C9" s="16">
        <f ca="1"/>
        <v>43031</v>
      </c>
      <c r="D9" s="8">
        <f ca="1"/>
        <v>43032</v>
      </c>
      <c r="E9" s="8">
        <f ca="1"/>
        <v>43033</v>
      </c>
      <c r="F9" s="8">
        <f ca="1"/>
        <v>43034</v>
      </c>
      <c r="G9" s="8">
        <f ca="1"/>
        <v>43035</v>
      </c>
      <c r="H9" s="8">
        <f ca="1"/>
        <v>43036</v>
      </c>
    </row>
    <row r="10" spans="1:8" ht="57.95" customHeight="1" x14ac:dyDescent="0.25">
      <c r="A10" s="10"/>
      <c r="B10" s="28"/>
      <c r="C10" s="25" t="s">
        <v>83</v>
      </c>
      <c r="D10" s="28"/>
      <c r="E10" s="28"/>
      <c r="F10" s="28"/>
      <c r="G10" s="28"/>
      <c r="H10" s="28"/>
    </row>
    <row r="11" spans="1:8" ht="19.5" customHeight="1" x14ac:dyDescent="0.25">
      <c r="A11" s="10"/>
      <c r="B11" s="6">
        <f t="array" aca="1" ref="B11:H11" ca="1">DaysAndWeeks+DATE(CalendarYear,10,1)-WEEKDAY(DATE(CalendarYear,10,1),(WeekStart="Monday")+1)+29</f>
        <v>43037</v>
      </c>
      <c r="C11" s="6">
        <f ca="1"/>
        <v>43038</v>
      </c>
      <c r="D11" s="6">
        <f ca="1"/>
        <v>43039</v>
      </c>
      <c r="E11" s="6">
        <f ca="1"/>
        <v>43040</v>
      </c>
      <c r="F11" s="6">
        <f ca="1"/>
        <v>43041</v>
      </c>
      <c r="G11" s="6">
        <f ca="1"/>
        <v>43042</v>
      </c>
      <c r="H11" s="6">
        <f ca="1"/>
        <v>43043</v>
      </c>
    </row>
    <row r="12" spans="1:8" ht="57.95" customHeight="1" x14ac:dyDescent="0.25">
      <c r="A12" s="10"/>
      <c r="B12" s="27"/>
      <c r="C12" s="27"/>
      <c r="D12" s="29" t="s">
        <v>84</v>
      </c>
      <c r="E12" s="27"/>
      <c r="F12" s="27"/>
      <c r="G12" s="27"/>
      <c r="H12" s="27"/>
    </row>
    <row r="13" spans="1:8" ht="19.5" customHeight="1" x14ac:dyDescent="0.25">
      <c r="A13" s="10"/>
      <c r="B13" s="8">
        <f t="array" aca="1" ref="B13:C13" ca="1">DaysAndWeeks+DATE(CalendarYear,10,1)-WEEKDAY(DATE(CalendarYear,10,1),(WeekStart="Monday")+1)+36</f>
        <v>43044</v>
      </c>
      <c r="C13" s="8">
        <f ca="1"/>
        <v>43045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October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8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A1:H14"/>
  <sheetViews>
    <sheetView showGridLines="0" workbookViewId="0">
      <selection activeCell="B11" sqref="B11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0"/>
      <c r="B1" s="9" t="str">
        <f ca="1">"November "&amp;CalendarYear</f>
        <v>November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DaysAndWeeks+DATE(CalendarYear,11,1)-WEEKDAY(DATE(CalendarYear,11,1),(WeekStart="Monday")+1)+1</f>
        <v>43037</v>
      </c>
      <c r="C3" s="6">
        <f ca="1"/>
        <v>43038</v>
      </c>
      <c r="D3" s="6">
        <f ca="1"/>
        <v>43039</v>
      </c>
      <c r="E3" s="6">
        <f ca="1"/>
        <v>43040</v>
      </c>
      <c r="F3" s="6">
        <f ca="1"/>
        <v>43041</v>
      </c>
      <c r="G3" s="6">
        <f ca="1"/>
        <v>43042</v>
      </c>
      <c r="H3" s="6">
        <f ca="1"/>
        <v>43043</v>
      </c>
    </row>
    <row r="4" spans="1:8" ht="57.95" customHeight="1" x14ac:dyDescent="0.25">
      <c r="A4" s="10"/>
      <c r="B4" s="27"/>
      <c r="C4" s="27"/>
      <c r="D4" s="27"/>
      <c r="E4" s="27"/>
      <c r="F4" s="27"/>
      <c r="G4" s="27" t="s">
        <v>86</v>
      </c>
      <c r="H4" s="27"/>
    </row>
    <row r="5" spans="1:8" ht="19.5" customHeight="1" x14ac:dyDescent="0.25">
      <c r="A5" s="10"/>
      <c r="B5" s="8">
        <f t="array" aca="1" ref="B5:H5" ca="1">DaysAndWeeks+DATE(CalendarYear,11,1)-WEEKDAY(DATE(CalendarYear,11,1),(WeekStart="Monday")+1)+8</f>
        <v>43044</v>
      </c>
      <c r="C5" s="8">
        <f ca="1"/>
        <v>43045</v>
      </c>
      <c r="D5" s="8">
        <f ca="1"/>
        <v>43046</v>
      </c>
      <c r="E5" s="8">
        <f ca="1"/>
        <v>43047</v>
      </c>
      <c r="F5" s="8">
        <f ca="1"/>
        <v>43048</v>
      </c>
      <c r="G5" s="8">
        <f ca="1"/>
        <v>43049</v>
      </c>
      <c r="H5" s="8">
        <f ca="1"/>
        <v>43050</v>
      </c>
    </row>
    <row r="6" spans="1:8" ht="57.95" customHeight="1" x14ac:dyDescent="0.25">
      <c r="A6" s="10"/>
      <c r="B6" s="28"/>
      <c r="C6" s="28"/>
      <c r="D6" s="28"/>
      <c r="E6" s="28"/>
      <c r="F6" s="28"/>
      <c r="G6" s="28"/>
      <c r="H6" s="28" t="s">
        <v>87</v>
      </c>
    </row>
    <row r="7" spans="1:8" ht="19.5" customHeight="1" x14ac:dyDescent="0.25">
      <c r="A7" s="10"/>
      <c r="B7" s="6">
        <f t="array" aca="1" ref="B7:H7" ca="1">DaysAndWeeks+DATE(CalendarYear,11,1)-WEEKDAY(DATE(CalendarYear,11,1),(WeekStart="Monday")+1)+15</f>
        <v>43051</v>
      </c>
      <c r="C7" s="6">
        <f ca="1"/>
        <v>43052</v>
      </c>
      <c r="D7" s="6">
        <f ca="1"/>
        <v>43053</v>
      </c>
      <c r="E7" s="6">
        <f ca="1"/>
        <v>43054</v>
      </c>
      <c r="F7" s="6">
        <f ca="1"/>
        <v>43055</v>
      </c>
      <c r="G7" s="6">
        <f ca="1"/>
        <v>43056</v>
      </c>
      <c r="H7" s="6">
        <f ca="1"/>
        <v>43057</v>
      </c>
    </row>
    <row r="8" spans="1:8" ht="57.95" customHeight="1" x14ac:dyDescent="0.25">
      <c r="A8" s="10"/>
      <c r="B8" s="27"/>
      <c r="C8" s="27"/>
      <c r="D8" s="27" t="s">
        <v>88</v>
      </c>
      <c r="E8" s="27"/>
      <c r="F8" s="27"/>
      <c r="G8" s="27"/>
      <c r="H8" s="27"/>
    </row>
    <row r="9" spans="1:8" ht="19.5" customHeight="1" x14ac:dyDescent="0.25">
      <c r="A9" s="10"/>
      <c r="B9" s="8">
        <f t="array" aca="1" ref="B9:H9" ca="1">DaysAndWeeks+DATE(CalendarYear,11,1)-WEEKDAY(DATE(CalendarYear,11,1),(WeekStart="Monday")+1)+22</f>
        <v>43058</v>
      </c>
      <c r="C9" s="8">
        <f ca="1"/>
        <v>43059</v>
      </c>
      <c r="D9" s="8">
        <f ca="1"/>
        <v>43060</v>
      </c>
      <c r="E9" s="8">
        <f ca="1"/>
        <v>43061</v>
      </c>
      <c r="F9" s="8">
        <f ca="1"/>
        <v>43062</v>
      </c>
      <c r="G9" s="8">
        <f ca="1"/>
        <v>43063</v>
      </c>
      <c r="H9" s="8">
        <f ca="1"/>
        <v>43064</v>
      </c>
    </row>
    <row r="10" spans="1:8" ht="57.95" customHeight="1" x14ac:dyDescent="0.25">
      <c r="A10" s="10"/>
      <c r="B10" s="28"/>
      <c r="C10" s="28" t="s">
        <v>89</v>
      </c>
      <c r="D10" s="28"/>
      <c r="E10" s="28"/>
      <c r="F10" s="28"/>
      <c r="G10" s="28"/>
      <c r="H10" s="28" t="s">
        <v>90</v>
      </c>
    </row>
    <row r="11" spans="1:8" ht="19.5" customHeight="1" x14ac:dyDescent="0.25">
      <c r="A11" s="10"/>
      <c r="B11" s="6">
        <f t="array" aca="1" ref="B11:H11" ca="1">DaysAndWeeks+DATE(CalendarYear,11,1)-WEEKDAY(DATE(CalendarYear,11,1),(WeekStart="Monday")+1)+29</f>
        <v>43065</v>
      </c>
      <c r="C11" s="6">
        <f ca="1"/>
        <v>43066</v>
      </c>
      <c r="D11" s="6">
        <f ca="1"/>
        <v>43067</v>
      </c>
      <c r="E11" s="6">
        <f ca="1"/>
        <v>43068</v>
      </c>
      <c r="F11" s="6">
        <f ca="1"/>
        <v>43069</v>
      </c>
      <c r="G11" s="6">
        <f ca="1"/>
        <v>43070</v>
      </c>
      <c r="H11" s="6">
        <f ca="1"/>
        <v>43071</v>
      </c>
    </row>
    <row r="12" spans="1:8" ht="57.95" customHeight="1" x14ac:dyDescent="0.25">
      <c r="A12" s="10"/>
      <c r="B12" s="27"/>
      <c r="C12" s="29" t="s">
        <v>91</v>
      </c>
      <c r="D12" s="27"/>
      <c r="E12" s="27"/>
      <c r="F12" s="27"/>
      <c r="G12" s="27"/>
      <c r="H12" s="27"/>
    </row>
    <row r="13" spans="1:8" ht="19.5" customHeight="1" x14ac:dyDescent="0.25">
      <c r="A13" s="10"/>
      <c r="B13" s="8">
        <f t="array" aca="1" ref="B13:C13" ca="1">DaysAndWeeks+DATE(CalendarYear,11,1)-WEEKDAY(DATE(CalendarYear,11,1),(WeekStart="Monday")+1)+36</f>
        <v>43072</v>
      </c>
      <c r="C13" s="8">
        <f ca="1"/>
        <v>43073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8"/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disablePrompts="1"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November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A1:H14"/>
  <sheetViews>
    <sheetView showGridLines="0" workbookViewId="0">
      <selection activeCell="L8" sqref="L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0"/>
      <c r="B1" s="9" t="str">
        <f ca="1">"December "&amp;CalendarYear</f>
        <v>December 2017</v>
      </c>
      <c r="C1" s="9"/>
      <c r="D1" s="9"/>
      <c r="E1" s="3"/>
      <c r="F1" s="3"/>
      <c r="G1" s="3"/>
      <c r="H1" s="4"/>
    </row>
    <row r="2" spans="1:8" ht="21.75" customHeight="1" thickBot="1" x14ac:dyDescent="0.3">
      <c r="A2" s="10"/>
      <c r="B2" s="14" t="str">
        <f>IF(WeekStart="SUNDAY", "SUNDAY","MONDAY")</f>
        <v>SUNDAY</v>
      </c>
      <c r="C2" s="14" t="str">
        <f t="shared" ref="C2:H2" ca="1" si="0">UPPER(TEXT(C3,"dddd"))</f>
        <v>MONDAY</v>
      </c>
      <c r="D2" s="14" t="str">
        <f t="shared" ca="1" si="0"/>
        <v>TUESDAY</v>
      </c>
      <c r="E2" s="14" t="str">
        <f t="shared" ca="1" si="0"/>
        <v>WEDNESDAY</v>
      </c>
      <c r="F2" s="14" t="str">
        <f t="shared" ca="1" si="0"/>
        <v>THURSDAY</v>
      </c>
      <c r="G2" s="14" t="str">
        <f t="shared" ca="1" si="0"/>
        <v>FRIDAY</v>
      </c>
      <c r="H2" s="14" t="str">
        <f t="shared" ca="1" si="0"/>
        <v>SATURDAY</v>
      </c>
    </row>
    <row r="3" spans="1:8" ht="19.5" customHeight="1" x14ac:dyDescent="0.25">
      <c r="A3" s="10"/>
      <c r="B3" s="6">
        <f t="array" aca="1" ref="B3:H3" ca="1">DaysAndWeeks+DATE(CalendarYear,12,1)-WEEKDAY(DATE(CalendarYear,12,1),(WeekStart="Monday")+1)+1</f>
        <v>43065</v>
      </c>
      <c r="C3" s="6">
        <f ca="1"/>
        <v>43066</v>
      </c>
      <c r="D3" s="6">
        <f ca="1"/>
        <v>43067</v>
      </c>
      <c r="E3" s="6">
        <f ca="1"/>
        <v>43068</v>
      </c>
      <c r="F3" s="6">
        <f ca="1"/>
        <v>43069</v>
      </c>
      <c r="G3" s="6">
        <f ca="1"/>
        <v>43070</v>
      </c>
      <c r="H3" s="6">
        <f ca="1"/>
        <v>43071</v>
      </c>
    </row>
    <row r="4" spans="1:8" ht="57.95" customHeight="1" x14ac:dyDescent="0.25">
      <c r="A4" s="10"/>
      <c r="B4" s="27"/>
      <c r="C4" s="27"/>
      <c r="D4" s="27"/>
      <c r="E4" s="27"/>
      <c r="F4" s="27"/>
      <c r="G4" s="29" t="s">
        <v>92</v>
      </c>
      <c r="H4" s="27"/>
    </row>
    <row r="5" spans="1:8" ht="19.5" customHeight="1" x14ac:dyDescent="0.25">
      <c r="A5" s="10"/>
      <c r="B5" s="8">
        <f t="array" aca="1" ref="B5:H5" ca="1">DaysAndWeeks+DATE(CalendarYear,12,1)-WEEKDAY(DATE(CalendarYear,12,1),(WeekStart="Monday")+1)+8</f>
        <v>43072</v>
      </c>
      <c r="C5" s="8">
        <f ca="1"/>
        <v>43073</v>
      </c>
      <c r="D5" s="16">
        <f ca="1"/>
        <v>43074</v>
      </c>
      <c r="E5" s="8">
        <f ca="1"/>
        <v>43075</v>
      </c>
      <c r="F5" s="8">
        <f ca="1"/>
        <v>43076</v>
      </c>
      <c r="G5" s="8">
        <f ca="1"/>
        <v>43077</v>
      </c>
      <c r="H5" s="8">
        <f ca="1"/>
        <v>43078</v>
      </c>
    </row>
    <row r="6" spans="1:8" ht="57.95" customHeight="1" x14ac:dyDescent="0.25">
      <c r="A6" s="10"/>
      <c r="B6" s="28" t="s">
        <v>93</v>
      </c>
      <c r="C6" s="28" t="s">
        <v>94</v>
      </c>
      <c r="D6" s="25" t="s">
        <v>95</v>
      </c>
      <c r="E6" s="28"/>
      <c r="F6" s="28"/>
      <c r="G6" s="28"/>
      <c r="H6" s="28"/>
    </row>
    <row r="7" spans="1:8" ht="19.5" customHeight="1" x14ac:dyDescent="0.25">
      <c r="A7" s="10"/>
      <c r="B7" s="12">
        <f t="array" aca="1" ref="B7:H7" ca="1">DaysAndWeeks+DATE(CalendarYear,12,1)-WEEKDAY(DATE(CalendarYear,12,1),(WeekStart="Monday")+1)+15</f>
        <v>43079</v>
      </c>
      <c r="C7" s="12">
        <f ca="1"/>
        <v>43080</v>
      </c>
      <c r="D7" s="6">
        <f ca="1"/>
        <v>43081</v>
      </c>
      <c r="E7" s="6">
        <f ca="1"/>
        <v>43082</v>
      </c>
      <c r="F7" s="6">
        <f ca="1"/>
        <v>43083</v>
      </c>
      <c r="G7" s="6">
        <f ca="1"/>
        <v>43084</v>
      </c>
      <c r="H7" s="6">
        <f ca="1"/>
        <v>43085</v>
      </c>
    </row>
    <row r="8" spans="1:8" ht="57.95" customHeight="1" x14ac:dyDescent="0.25">
      <c r="A8" s="10"/>
      <c r="B8" s="25" t="s">
        <v>96</v>
      </c>
      <c r="C8" s="30" t="s">
        <v>97</v>
      </c>
      <c r="D8" s="27"/>
      <c r="E8" s="27"/>
      <c r="F8" s="27"/>
      <c r="G8" s="27"/>
      <c r="H8" s="27" t="s">
        <v>98</v>
      </c>
    </row>
    <row r="9" spans="1:8" ht="19.5" customHeight="1" x14ac:dyDescent="0.25">
      <c r="A9" s="10"/>
      <c r="B9" s="8">
        <f t="array" aca="1" ref="B9:H9" ca="1">DaysAndWeeks+DATE(CalendarYear,12,1)-WEEKDAY(DATE(CalendarYear,12,1),(WeekStart="Monday")+1)+22</f>
        <v>43086</v>
      </c>
      <c r="C9" s="8">
        <f ca="1"/>
        <v>43087</v>
      </c>
      <c r="D9" s="8">
        <f ca="1"/>
        <v>43088</v>
      </c>
      <c r="E9" s="8">
        <f ca="1"/>
        <v>43089</v>
      </c>
      <c r="F9" s="8">
        <f ca="1"/>
        <v>43090</v>
      </c>
      <c r="G9" s="8">
        <f ca="1"/>
        <v>43091</v>
      </c>
      <c r="H9" s="8">
        <f ca="1"/>
        <v>43092</v>
      </c>
    </row>
    <row r="10" spans="1:8" ht="57.95" customHeight="1" x14ac:dyDescent="0.25">
      <c r="A10" s="10"/>
      <c r="B10" s="28"/>
      <c r="C10" s="28"/>
      <c r="D10" s="28"/>
      <c r="E10" s="28"/>
      <c r="F10" s="28"/>
      <c r="G10" s="32" t="s">
        <v>99</v>
      </c>
      <c r="H10" s="28"/>
    </row>
    <row r="11" spans="1:8" ht="19.5" customHeight="1" x14ac:dyDescent="0.25">
      <c r="A11" s="10"/>
      <c r="B11" s="6">
        <f t="array" aca="1" ref="B11:H11" ca="1">DaysAndWeeks+DATE(CalendarYear,12,1)-WEEKDAY(DATE(CalendarYear,12,1),(WeekStart="Monday")+1)+29</f>
        <v>43093</v>
      </c>
      <c r="C11" s="6">
        <f ca="1"/>
        <v>43094</v>
      </c>
      <c r="D11" s="6">
        <f ca="1"/>
        <v>43095</v>
      </c>
      <c r="E11" s="6">
        <f ca="1"/>
        <v>43096</v>
      </c>
      <c r="F11" s="6">
        <f ca="1"/>
        <v>43097</v>
      </c>
      <c r="G11" s="6">
        <f ca="1"/>
        <v>43098</v>
      </c>
      <c r="H11" s="6">
        <f ca="1"/>
        <v>43099</v>
      </c>
    </row>
    <row r="12" spans="1:8" ht="57.95" customHeight="1" x14ac:dyDescent="0.25">
      <c r="A12" s="10"/>
      <c r="B12" s="27" t="s">
        <v>100</v>
      </c>
      <c r="C12" s="27" t="s">
        <v>101</v>
      </c>
      <c r="D12" s="29" t="s">
        <v>102</v>
      </c>
      <c r="E12" s="27"/>
      <c r="F12" s="29" t="s">
        <v>103</v>
      </c>
      <c r="G12" s="27"/>
      <c r="H12" s="27"/>
    </row>
    <row r="13" spans="1:8" ht="19.5" customHeight="1" x14ac:dyDescent="0.25">
      <c r="A13" s="10"/>
      <c r="B13" s="16">
        <f t="array" aca="1" ref="B13:C13" ca="1">DaysAndWeeks+DATE(CalendarYear,12,1)-WEEKDAY(DATE(CalendarYear,12,1),(WeekStart="Monday")+1)+36</f>
        <v>43100</v>
      </c>
      <c r="C13" s="8">
        <f ca="1"/>
        <v>43101</v>
      </c>
      <c r="D13" s="57" t="s">
        <v>0</v>
      </c>
      <c r="E13" s="59"/>
      <c r="F13" s="59"/>
      <c r="G13" s="59"/>
      <c r="H13" s="59"/>
    </row>
    <row r="14" spans="1:8" ht="57.95" customHeight="1" x14ac:dyDescent="0.25">
      <c r="A14" s="10"/>
      <c r="B14" s="25" t="s">
        <v>104</v>
      </c>
      <c r="C14" s="28"/>
      <c r="D14" s="57"/>
      <c r="E14" s="59"/>
      <c r="F14" s="59"/>
      <c r="G14" s="59"/>
      <c r="H14" s="59"/>
    </row>
  </sheetData>
  <mergeCells count="2">
    <mergeCell ref="D13:D14"/>
    <mergeCell ref="E13:H14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Automatically determined weekday" sqref="C2:H2"/>
    <dataValidation allowBlank="1" showInputMessage="1" showErrorMessage="1" prompt="The year in this cell is automatically updated based on the year entered in January worksheet. Calendar below has dates for previous and next month with lighter font shade" sqref="B1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/>
    <dataValidation allowBlank="1" showInputMessage="1" showErrorMessage="1" prompt="The year in this cell is automatically updated. Select another year in cell K2 to change the year" sqref="C1:D1"/>
    <dataValidation allowBlank="1" showInputMessage="1" showErrorMessage="1" prompt="December month calendar" sqref="A1"/>
    <dataValidation allowBlank="1" showInputMessage="1" showErrorMessage="1" prompt="Enter Notes in the cell at right" sqref="D13:D14"/>
    <dataValidation allowBlank="1" showInputMessage="1" showErrorMessage="1" prompt="Enter Notes in this cell" sqref="E13:H14"/>
    <dataValidation allowBlank="1" showInputMessage="1" showErrorMessage="1" prompt="This row &amp; rows 6, 8, 10, 12, &amp; 14 are cells for entering daily notes related to the calendar day in the cell above" sqref="B4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Administrator</cp:lastModifiedBy>
  <cp:lastPrinted>2017-05-10T06:57:51Z</cp:lastPrinted>
  <dcterms:created xsi:type="dcterms:W3CDTF">2016-12-02T06:02:37Z</dcterms:created>
  <dcterms:modified xsi:type="dcterms:W3CDTF">2017-05-10T07:21:59Z</dcterms:modified>
</cp:coreProperties>
</file>